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Amaya\SkyDrive\Weight Loss\"/>
    </mc:Choice>
  </mc:AlternateContent>
  <bookViews>
    <workbookView xWindow="480" yWindow="75" windowWidth="20730" windowHeight="10545"/>
  </bookViews>
  <sheets>
    <sheet name="Weight" sheetId="1" r:id="rId1"/>
    <sheet name="Measurements" sheetId="2" r:id="rId2"/>
    <sheet name="DailyChart" sheetId="4" r:id="rId3"/>
    <sheet name="Sheet3" sheetId="3" r:id="rId4"/>
  </sheets>
  <definedNames>
    <definedName name="height">Weight!$D$1</definedName>
    <definedName name="PoundsLost">Weight!$C$496</definedName>
    <definedName name="ToLose">Weight!$E$1</definedName>
  </definedNames>
  <calcPr calcId="152511"/>
</workbook>
</file>

<file path=xl/calcChain.xml><?xml version="1.0" encoding="utf-8"?>
<calcChain xmlns="http://schemas.openxmlformats.org/spreadsheetml/2006/main">
  <c r="AB55" i="1" l="1"/>
  <c r="AB54" i="1"/>
  <c r="AB53" i="1"/>
  <c r="AB52" i="1"/>
  <c r="AB51" i="1"/>
  <c r="AB50" i="1"/>
  <c r="AB49" i="1"/>
  <c r="AB48" i="1"/>
  <c r="M25" i="1" l="1"/>
  <c r="N25" i="1"/>
  <c r="O25" i="1"/>
  <c r="M26" i="1"/>
  <c r="N26" i="1"/>
  <c r="O26" i="1"/>
  <c r="M27" i="1"/>
  <c r="N27" i="1"/>
  <c r="O27" i="1"/>
  <c r="M28" i="1"/>
  <c r="N28" i="1"/>
  <c r="O28" i="1"/>
  <c r="M29" i="1"/>
  <c r="N29" i="1"/>
  <c r="O29" i="1"/>
  <c r="M31" i="1"/>
  <c r="N31" i="1"/>
  <c r="O31" i="1"/>
  <c r="M32" i="1"/>
  <c r="N32" i="1"/>
  <c r="O32" i="1"/>
  <c r="M33" i="1"/>
  <c r="N33" i="1"/>
  <c r="O33" i="1"/>
  <c r="U39" i="1" l="1"/>
  <c r="AB39" i="1" s="1"/>
  <c r="D3" i="2" l="1"/>
  <c r="B17" i="1"/>
  <c r="U38" i="1" s="1"/>
  <c r="AB38" i="1" s="1"/>
  <c r="C54" i="1"/>
  <c r="E1" i="1"/>
  <c r="O19" i="1"/>
  <c r="N19" i="1"/>
  <c r="M19" i="1"/>
  <c r="C4" i="1"/>
  <c r="H10" i="1"/>
  <c r="N61" i="1" s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B3" i="2"/>
  <c r="C3" i="2"/>
  <c r="E3" i="2"/>
  <c r="F3" i="2"/>
  <c r="O18" i="1"/>
  <c r="N18" i="1"/>
  <c r="M18" i="1"/>
  <c r="M21" i="1"/>
  <c r="N21" i="1"/>
  <c r="O21" i="1"/>
  <c r="M22" i="1"/>
  <c r="N22" i="1"/>
  <c r="O22" i="1"/>
  <c r="M23" i="1"/>
  <c r="N23" i="1"/>
  <c r="O23" i="1"/>
  <c r="M24" i="1"/>
  <c r="N24" i="1"/>
  <c r="O24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94" i="1"/>
  <c r="H31" i="1"/>
  <c r="N64" i="1" s="1"/>
  <c r="C24" i="1"/>
  <c r="M63" i="1" s="1"/>
  <c r="C17" i="1"/>
  <c r="M62" i="1" s="1"/>
  <c r="C10" i="1"/>
  <c r="M61" i="1" s="1"/>
  <c r="P63" i="1"/>
  <c r="Q63" i="1" s="1"/>
  <c r="R63" i="1" s="1"/>
  <c r="P61" i="1"/>
  <c r="Q61" i="1" s="1"/>
  <c r="R61" i="1" s="1"/>
  <c r="P60" i="1"/>
  <c r="Q60" i="1" s="1"/>
  <c r="R60" i="1" s="1"/>
  <c r="O60" i="1"/>
  <c r="O61" i="1" s="1"/>
  <c r="O62" i="1" s="1"/>
  <c r="O63" i="1" s="1"/>
  <c r="O64" i="1" s="1"/>
  <c r="O65" i="1" s="1"/>
  <c r="O66" i="1" s="1"/>
  <c r="O67" i="1" s="1"/>
  <c r="O68" i="1" s="1"/>
  <c r="O69" i="1" s="1"/>
  <c r="O70" i="1" s="1"/>
  <c r="O71" i="1" s="1"/>
  <c r="O72" i="1" s="1"/>
  <c r="O73" i="1" s="1"/>
  <c r="O74" i="1" s="1"/>
  <c r="O75" i="1" s="1"/>
  <c r="O76" i="1" s="1"/>
  <c r="O77" i="1" s="1"/>
  <c r="O78" i="1" s="1"/>
  <c r="O79" i="1" s="1"/>
  <c r="O80" i="1" s="1"/>
  <c r="O81" i="1" s="1"/>
  <c r="O82" i="1" s="1"/>
  <c r="O83" i="1" s="1"/>
  <c r="O84" i="1" s="1"/>
  <c r="O85" i="1" s="1"/>
  <c r="O86" i="1" s="1"/>
  <c r="O87" i="1" s="1"/>
  <c r="O88" i="1" s="1"/>
  <c r="O89" i="1" s="1"/>
  <c r="O90" i="1" s="1"/>
  <c r="O91" i="1" s="1"/>
  <c r="O92" i="1" s="1"/>
  <c r="O93" i="1" s="1"/>
  <c r="O94" i="1" s="1"/>
  <c r="O95" i="1" s="1"/>
  <c r="O96" i="1" s="1"/>
  <c r="O97" i="1" s="1"/>
  <c r="O98" i="1" s="1"/>
  <c r="O99" i="1" s="1"/>
  <c r="O100" i="1" s="1"/>
  <c r="O101" i="1" s="1"/>
  <c r="O102" i="1" s="1"/>
  <c r="O103" i="1" s="1"/>
  <c r="O104" i="1" s="1"/>
  <c r="O105" i="1" s="1"/>
  <c r="O106" i="1" s="1"/>
  <c r="O107" i="1" s="1"/>
  <c r="O108" i="1" s="1"/>
  <c r="O109" i="1" s="1"/>
  <c r="O110" i="1" s="1"/>
  <c r="O111" i="1" s="1"/>
  <c r="O112" i="1" s="1"/>
  <c r="O113" i="1" s="1"/>
  <c r="O114" i="1" s="1"/>
  <c r="O115" i="1" s="1"/>
  <c r="O116" i="1" s="1"/>
  <c r="O117" i="1" s="1"/>
  <c r="O118" i="1" s="1"/>
  <c r="O119" i="1" s="1"/>
  <c r="O120" i="1" s="1"/>
  <c r="O121" i="1" s="1"/>
  <c r="O122" i="1" s="1"/>
  <c r="O123" i="1" s="1"/>
  <c r="O124" i="1" s="1"/>
  <c r="O125" i="1" s="1"/>
  <c r="O126" i="1" s="1"/>
  <c r="O127" i="1" s="1"/>
  <c r="O128" i="1" s="1"/>
  <c r="O129" i="1" s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38" i="1"/>
  <c r="O16" i="1"/>
  <c r="M16" i="1"/>
  <c r="N16" i="1"/>
  <c r="F5" i="1"/>
  <c r="G5" i="1" s="1"/>
  <c r="F1" i="1"/>
  <c r="F4" i="1"/>
  <c r="G4" i="1" s="1"/>
  <c r="C5" i="1"/>
  <c r="D4" i="1"/>
  <c r="C6" i="1"/>
  <c r="D5" i="1"/>
  <c r="F7" i="1"/>
  <c r="G7" i="1" s="1"/>
  <c r="D6" i="1"/>
  <c r="F6" i="1"/>
  <c r="G6" i="1" s="1"/>
  <c r="D7" i="1"/>
  <c r="C7" i="1"/>
  <c r="F8" i="1"/>
  <c r="G8" i="1" s="1"/>
  <c r="C8" i="1"/>
  <c r="D8" i="1"/>
  <c r="F9" i="1"/>
  <c r="G9" i="1" s="1"/>
  <c r="D9" i="1"/>
  <c r="C9" i="1"/>
  <c r="F10" i="1"/>
  <c r="G10" i="1" s="1"/>
  <c r="D10" i="1"/>
  <c r="F11" i="1"/>
  <c r="G11" i="1" s="1"/>
  <c r="C11" i="1"/>
  <c r="D11" i="1"/>
  <c r="F12" i="1"/>
  <c r="G12" i="1" s="1"/>
  <c r="C12" i="1"/>
  <c r="D12" i="1"/>
  <c r="F13" i="1"/>
  <c r="G13" i="1" s="1"/>
  <c r="D13" i="1"/>
  <c r="C13" i="1"/>
  <c r="F14" i="1"/>
  <c r="G14" i="1" s="1"/>
  <c r="C14" i="1"/>
  <c r="D14" i="1"/>
  <c r="F15" i="1"/>
  <c r="G15" i="1" s="1"/>
  <c r="C15" i="1"/>
  <c r="D15" i="1"/>
  <c r="F16" i="1"/>
  <c r="G16" i="1" s="1"/>
  <c r="D16" i="1"/>
  <c r="C16" i="1"/>
  <c r="F21" i="1"/>
  <c r="G21" i="1" s="1"/>
  <c r="C21" i="1"/>
  <c r="D21" i="1"/>
  <c r="F22" i="1"/>
  <c r="G22" i="1" s="1"/>
  <c r="C22" i="1"/>
  <c r="D22" i="1"/>
  <c r="F23" i="1"/>
  <c r="G23" i="1" s="1"/>
  <c r="C23" i="1"/>
  <c r="D23" i="1"/>
  <c r="F24" i="1"/>
  <c r="G24" i="1" s="1"/>
  <c r="D24" i="1"/>
  <c r="F25" i="1"/>
  <c r="G25" i="1" s="1"/>
  <c r="C25" i="1"/>
  <c r="D25" i="1"/>
  <c r="F26" i="1"/>
  <c r="G26" i="1" s="1"/>
  <c r="C26" i="1"/>
  <c r="D26" i="1"/>
  <c r="F27" i="1"/>
  <c r="G27" i="1" s="1"/>
  <c r="C27" i="1"/>
  <c r="D27" i="1"/>
  <c r="F28" i="1"/>
  <c r="G28" i="1" s="1"/>
  <c r="C28" i="1"/>
  <c r="D28" i="1"/>
  <c r="F29" i="1"/>
  <c r="G29" i="1" s="1"/>
  <c r="C29" i="1"/>
  <c r="D29" i="1"/>
  <c r="P64" i="1"/>
  <c r="Q64" i="1" s="1"/>
  <c r="R64" i="1" s="1"/>
  <c r="F30" i="1"/>
  <c r="G30" i="1" s="1"/>
  <c r="C30" i="1"/>
  <c r="D30" i="1"/>
  <c r="F31" i="1"/>
  <c r="G31" i="1" s="1"/>
  <c r="C31" i="1"/>
  <c r="M64" i="1" s="1"/>
  <c r="D31" i="1"/>
  <c r="F32" i="1"/>
  <c r="G32" i="1" s="1"/>
  <c r="C32" i="1"/>
  <c r="D32" i="1"/>
  <c r="F33" i="1"/>
  <c r="G33" i="1" s="1"/>
  <c r="C33" i="1"/>
  <c r="D33" i="1"/>
  <c r="F35" i="1"/>
  <c r="G35" i="1" s="1"/>
  <c r="F34" i="1"/>
  <c r="G34" i="1" s="1"/>
  <c r="C34" i="1"/>
  <c r="D34" i="1"/>
  <c r="C35" i="1"/>
  <c r="F36" i="1"/>
  <c r="G36" i="1" s="1"/>
  <c r="D35" i="1"/>
  <c r="C36" i="1"/>
  <c r="D36" i="1"/>
  <c r="F37" i="1"/>
  <c r="G37" i="1" s="1"/>
  <c r="D37" i="1"/>
  <c r="C37" i="1"/>
  <c r="P65" i="1"/>
  <c r="Q65" i="1" s="1"/>
  <c r="R65" i="1" s="1"/>
  <c r="H38" i="1"/>
  <c r="N65" i="1" s="1"/>
  <c r="F38" i="1"/>
  <c r="G38" i="1" s="1"/>
  <c r="C38" i="1"/>
  <c r="D38" i="1"/>
  <c r="F39" i="1"/>
  <c r="G39" i="1" s="1"/>
  <c r="F40" i="1"/>
  <c r="G40" i="1" s="1"/>
  <c r="D39" i="1"/>
  <c r="C39" i="1"/>
  <c r="C40" i="1"/>
  <c r="F41" i="1"/>
  <c r="G41" i="1" s="1"/>
  <c r="D40" i="1"/>
  <c r="C41" i="1"/>
  <c r="F42" i="1"/>
  <c r="G42" i="1" s="1"/>
  <c r="D41" i="1"/>
  <c r="F43" i="1"/>
  <c r="G43" i="1" s="1"/>
  <c r="D42" i="1"/>
  <c r="C42" i="1"/>
  <c r="F44" i="1"/>
  <c r="G44" i="1" s="1"/>
  <c r="C43" i="1"/>
  <c r="D43" i="1"/>
  <c r="D44" i="1"/>
  <c r="C44" i="1"/>
  <c r="P66" i="1"/>
  <c r="Q66" i="1" s="1"/>
  <c r="R66" i="1" s="1"/>
  <c r="H45" i="1"/>
  <c r="N66" i="1" s="1"/>
  <c r="F45" i="1"/>
  <c r="G45" i="1" s="1"/>
  <c r="C45" i="1"/>
  <c r="M66" i="1" s="1"/>
  <c r="D45" i="1"/>
  <c r="F46" i="1"/>
  <c r="G46" i="1" s="1"/>
  <c r="F47" i="1"/>
  <c r="G47" i="1" s="1"/>
  <c r="C46" i="1"/>
  <c r="D46" i="1"/>
  <c r="D47" i="1"/>
  <c r="F48" i="1"/>
  <c r="G48" i="1" s="1"/>
  <c r="C47" i="1"/>
  <c r="C48" i="1"/>
  <c r="D48" i="1"/>
  <c r="F49" i="1"/>
  <c r="G49" i="1" s="1"/>
  <c r="C49" i="1"/>
  <c r="D49" i="1"/>
  <c r="C50" i="1"/>
  <c r="D50" i="1"/>
  <c r="F50" i="1"/>
  <c r="G50" i="1" s="1"/>
  <c r="C51" i="1"/>
  <c r="F51" i="1"/>
  <c r="G51" i="1" s="1"/>
  <c r="D51" i="1"/>
  <c r="P67" i="1"/>
  <c r="Q67" i="1" s="1"/>
  <c r="R67" i="1" s="1"/>
  <c r="H52" i="1"/>
  <c r="N67" i="1" s="1"/>
  <c r="F52" i="1"/>
  <c r="G52" i="1" s="1"/>
  <c r="D52" i="1"/>
  <c r="C52" i="1"/>
  <c r="M67" i="1" s="1"/>
  <c r="C53" i="1"/>
  <c r="D53" i="1"/>
  <c r="F53" i="1"/>
  <c r="G53" i="1" s="1"/>
  <c r="F54" i="1"/>
  <c r="G54" i="1" s="1"/>
  <c r="D54" i="1"/>
  <c r="F55" i="1"/>
  <c r="G55" i="1" s="1"/>
  <c r="D55" i="1"/>
  <c r="C55" i="1"/>
  <c r="F56" i="1"/>
  <c r="G56" i="1" s="1"/>
  <c r="D56" i="1"/>
  <c r="C56" i="1"/>
  <c r="C57" i="1"/>
  <c r="F57" i="1"/>
  <c r="G57" i="1" s="1"/>
  <c r="D57" i="1"/>
  <c r="C58" i="1"/>
  <c r="D58" i="1"/>
  <c r="F58" i="1"/>
  <c r="G58" i="1" s="1"/>
  <c r="P68" i="1"/>
  <c r="H59" i="1"/>
  <c r="N68" i="1" s="1"/>
  <c r="F59" i="1"/>
  <c r="G59" i="1" s="1"/>
  <c r="C59" i="1"/>
  <c r="D59" i="1"/>
  <c r="D60" i="1"/>
  <c r="F60" i="1"/>
  <c r="G60" i="1" s="1"/>
  <c r="C60" i="1"/>
  <c r="Q68" i="1"/>
  <c r="R68" i="1" s="1"/>
  <c r="F61" i="1"/>
  <c r="G61" i="1" s="1"/>
  <c r="C61" i="1"/>
  <c r="D61" i="1"/>
  <c r="C62" i="1"/>
  <c r="D62" i="1"/>
  <c r="F62" i="1"/>
  <c r="G62" i="1" s="1"/>
  <c r="F63" i="1"/>
  <c r="G63" i="1" s="1"/>
  <c r="D63" i="1"/>
  <c r="C63" i="1"/>
  <c r="D64" i="1"/>
  <c r="C64" i="1"/>
  <c r="F64" i="1"/>
  <c r="G64" i="1" s="1"/>
  <c r="C65" i="1"/>
  <c r="F65" i="1"/>
  <c r="G65" i="1" s="1"/>
  <c r="D65" i="1"/>
  <c r="P69" i="1"/>
  <c r="Q69" i="1" s="1"/>
  <c r="R69" i="1" s="1"/>
  <c r="H66" i="1"/>
  <c r="N69" i="1" s="1"/>
  <c r="C66" i="1"/>
  <c r="M69" i="1" s="1"/>
  <c r="F66" i="1"/>
  <c r="G66" i="1" s="1"/>
  <c r="D66" i="1"/>
  <c r="F67" i="1"/>
  <c r="G67" i="1" s="1"/>
  <c r="C67" i="1"/>
  <c r="D67" i="1"/>
  <c r="D68" i="1"/>
  <c r="F68" i="1"/>
  <c r="G68" i="1" s="1"/>
  <c r="C68" i="1"/>
  <c r="C69" i="1"/>
  <c r="D69" i="1"/>
  <c r="F69" i="1"/>
  <c r="G69" i="1" s="1"/>
  <c r="C70" i="1"/>
  <c r="D70" i="1"/>
  <c r="F70" i="1"/>
  <c r="G70" i="1" s="1"/>
  <c r="F71" i="1"/>
  <c r="G71" i="1" s="1"/>
  <c r="C71" i="1"/>
  <c r="D71" i="1"/>
  <c r="D72" i="1"/>
  <c r="F72" i="1"/>
  <c r="G72" i="1" s="1"/>
  <c r="C72" i="1"/>
  <c r="P70" i="1"/>
  <c r="Q70" i="1" s="1"/>
  <c r="R70" i="1" s="1"/>
  <c r="H73" i="1"/>
  <c r="N70" i="1" s="1"/>
  <c r="C73" i="1"/>
  <c r="M70" i="1" s="1"/>
  <c r="D73" i="1"/>
  <c r="F73" i="1"/>
  <c r="G73" i="1" s="1"/>
  <c r="C74" i="1"/>
  <c r="D74" i="1"/>
  <c r="F74" i="1"/>
  <c r="G74" i="1" s="1"/>
  <c r="F75" i="1"/>
  <c r="G75" i="1" s="1"/>
  <c r="C75" i="1"/>
  <c r="D75" i="1"/>
  <c r="D76" i="1"/>
  <c r="F76" i="1"/>
  <c r="G76" i="1" s="1"/>
  <c r="C76" i="1"/>
  <c r="F78" i="1"/>
  <c r="G78" i="1" s="1"/>
  <c r="C77" i="1"/>
  <c r="D77" i="1"/>
  <c r="F77" i="1"/>
  <c r="G77" i="1" s="1"/>
  <c r="E74" i="1" l="1"/>
  <c r="F17" i="1"/>
  <c r="G17" i="1" s="1"/>
  <c r="B18" i="1"/>
  <c r="B19" i="1" s="1"/>
  <c r="C19" i="1" s="1"/>
  <c r="E19" i="1" s="1"/>
  <c r="P62" i="1"/>
  <c r="Q62" i="1" s="1"/>
  <c r="R62" i="1" s="1"/>
  <c r="L17" i="1"/>
  <c r="O17" i="1" s="1"/>
  <c r="E31" i="1"/>
  <c r="W37" i="1"/>
  <c r="W38" i="1" s="1"/>
  <c r="X38" i="1" s="1"/>
  <c r="Y38" i="1" s="1"/>
  <c r="E42" i="1"/>
  <c r="E27" i="1"/>
  <c r="E50" i="1"/>
  <c r="E75" i="1"/>
  <c r="E5" i="1"/>
  <c r="E77" i="1"/>
  <c r="E72" i="1"/>
  <c r="E71" i="1"/>
  <c r="E69" i="1"/>
  <c r="E63" i="1"/>
  <c r="E58" i="1"/>
  <c r="E57" i="1"/>
  <c r="E48" i="1"/>
  <c r="E35" i="1"/>
  <c r="E16" i="1"/>
  <c r="E14" i="1"/>
  <c r="E70" i="1"/>
  <c r="E68" i="1"/>
  <c r="E67" i="1"/>
  <c r="E49" i="1"/>
  <c r="E43" i="1"/>
  <c r="E8" i="1"/>
  <c r="E6" i="1"/>
  <c r="E76" i="1"/>
  <c r="E60" i="1"/>
  <c r="E59" i="1"/>
  <c r="E56" i="1"/>
  <c r="E51" i="1"/>
  <c r="E44" i="1"/>
  <c r="E23" i="1"/>
  <c r="D17" i="1"/>
  <c r="O37" i="1"/>
  <c r="O38" i="1" s="1"/>
  <c r="P38" i="1" s="1"/>
  <c r="Q38" i="1" s="1"/>
  <c r="H17" i="1"/>
  <c r="N62" i="1" s="1"/>
  <c r="E73" i="1"/>
  <c r="E66" i="1"/>
  <c r="E64" i="1"/>
  <c r="E62" i="1"/>
  <c r="E55" i="1"/>
  <c r="E53" i="1"/>
  <c r="E47" i="1"/>
  <c r="E46" i="1"/>
  <c r="E38" i="1"/>
  <c r="E37" i="1"/>
  <c r="E36" i="1"/>
  <c r="E32" i="1"/>
  <c r="E28" i="1"/>
  <c r="E24" i="1"/>
  <c r="E15" i="1"/>
  <c r="E10" i="1"/>
  <c r="E54" i="1"/>
  <c r="E40" i="1"/>
  <c r="E34" i="1"/>
  <c r="E33" i="1"/>
  <c r="E30" i="1"/>
  <c r="E29" i="1"/>
  <c r="E25" i="1"/>
  <c r="E21" i="1"/>
  <c r="E17" i="1"/>
  <c r="E13" i="1"/>
  <c r="E11" i="1"/>
  <c r="E7" i="1"/>
  <c r="E65" i="1"/>
  <c r="E61" i="1"/>
  <c r="E52" i="1"/>
  <c r="E45" i="1"/>
  <c r="E41" i="1"/>
  <c r="E39" i="1"/>
  <c r="E26" i="1"/>
  <c r="E22" i="1"/>
  <c r="E12" i="1"/>
  <c r="E9" i="1"/>
  <c r="B20" i="1"/>
  <c r="M65" i="1"/>
  <c r="N17" i="1"/>
  <c r="M68" i="1"/>
  <c r="E4" i="1"/>
  <c r="H24" i="1"/>
  <c r="N63" i="1" s="1"/>
  <c r="M60" i="1"/>
  <c r="N60" i="1" s="1"/>
  <c r="G3" i="2"/>
  <c r="C78" i="1"/>
  <c r="E78" i="1" s="1"/>
  <c r="D78" i="1"/>
  <c r="D19" i="1" l="1"/>
  <c r="F18" i="1"/>
  <c r="G18" i="1" s="1"/>
  <c r="D18" i="1"/>
  <c r="F19" i="1"/>
  <c r="G19" i="1" s="1"/>
  <c r="M17" i="1"/>
  <c r="C18" i="1"/>
  <c r="E18" i="1" s="1"/>
  <c r="O39" i="1"/>
  <c r="P39" i="1" s="1"/>
  <c r="Q39" i="1" s="1"/>
  <c r="D20" i="1"/>
  <c r="C20" i="1"/>
  <c r="E20" i="1" s="1"/>
  <c r="F20" i="1"/>
  <c r="G20" i="1" s="1"/>
  <c r="T60" i="1"/>
  <c r="T63" i="1"/>
  <c r="T64" i="1"/>
  <c r="T66" i="1"/>
  <c r="T61" i="1"/>
  <c r="T67" i="1"/>
  <c r="T69" i="1"/>
  <c r="T62" i="1"/>
  <c r="T65" i="1"/>
  <c r="T70" i="1"/>
  <c r="T68" i="1"/>
  <c r="D79" i="1"/>
  <c r="C79" i="1"/>
  <c r="F79" i="1"/>
  <c r="G79" i="1" s="1"/>
  <c r="O40" i="1" l="1"/>
  <c r="P40" i="1" s="1"/>
  <c r="Q40" i="1" s="1"/>
  <c r="O41" i="1"/>
  <c r="V78" i="1"/>
  <c r="E79" i="1"/>
  <c r="V79" i="1"/>
  <c r="W39" i="1"/>
  <c r="F80" i="1"/>
  <c r="G80" i="1" s="1"/>
  <c r="P71" i="1"/>
  <c r="Q71" i="1" s="1"/>
  <c r="R71" i="1" s="1"/>
  <c r="C80" i="1"/>
  <c r="H80" i="1"/>
  <c r="N71" i="1" s="1"/>
  <c r="D80" i="1"/>
  <c r="P41" i="1" l="1"/>
  <c r="Q41" i="1" s="1"/>
  <c r="O42" i="1"/>
  <c r="T71" i="1"/>
  <c r="C81" i="1"/>
  <c r="E81" i="1" s="1"/>
  <c r="F81" i="1"/>
  <c r="G81" i="1" s="1"/>
  <c r="D81" i="1"/>
  <c r="X39" i="1"/>
  <c r="Y39" i="1" s="1"/>
  <c r="E80" i="1"/>
  <c r="M71" i="1"/>
  <c r="O43" i="1" l="1"/>
  <c r="P42" i="1"/>
  <c r="Q42" i="1" s="1"/>
  <c r="C82" i="1"/>
  <c r="E82" i="1" s="1"/>
  <c r="D82" i="1"/>
  <c r="F82" i="1"/>
  <c r="G82" i="1" s="1"/>
  <c r="O44" i="1" l="1"/>
  <c r="P43" i="1"/>
  <c r="Q43" i="1" s="1"/>
  <c r="C83" i="1"/>
  <c r="E83" i="1" s="1"/>
  <c r="D83" i="1"/>
  <c r="F83" i="1"/>
  <c r="G83" i="1" s="1"/>
  <c r="O45" i="1" l="1"/>
  <c r="P44" i="1"/>
  <c r="Q44" i="1" s="1"/>
  <c r="F84" i="1"/>
  <c r="G84" i="1" s="1"/>
  <c r="C84" i="1"/>
  <c r="E84" i="1" s="1"/>
  <c r="D84" i="1"/>
  <c r="O46" i="1" l="1"/>
  <c r="P45" i="1"/>
  <c r="Q45" i="1" s="1"/>
  <c r="F85" i="1"/>
  <c r="G85" i="1" s="1"/>
  <c r="C85" i="1"/>
  <c r="E85" i="1" s="1"/>
  <c r="D85" i="1"/>
  <c r="O47" i="1" l="1"/>
  <c r="P46" i="1"/>
  <c r="Q46" i="1" s="1"/>
  <c r="F86" i="1"/>
  <c r="G86" i="1" s="1"/>
  <c r="D86" i="1"/>
  <c r="C86" i="1"/>
  <c r="E86" i="1" s="1"/>
  <c r="O48" i="1" l="1"/>
  <c r="P47" i="1"/>
  <c r="Q47" i="1" s="1"/>
  <c r="C87" i="1"/>
  <c r="D87" i="1"/>
  <c r="F87" i="1"/>
  <c r="G87" i="1" s="1"/>
  <c r="P72" i="1"/>
  <c r="Q72" i="1" s="1"/>
  <c r="R72" i="1" s="1"/>
  <c r="H87" i="1"/>
  <c r="N72" i="1" s="1"/>
  <c r="O49" i="1" l="1"/>
  <c r="P48" i="1"/>
  <c r="Q48" i="1" s="1"/>
  <c r="T72" i="1"/>
  <c r="F88" i="1"/>
  <c r="G88" i="1" s="1"/>
  <c r="C88" i="1"/>
  <c r="E88" i="1" s="1"/>
  <c r="D88" i="1"/>
  <c r="M72" i="1"/>
  <c r="E87" i="1"/>
  <c r="P49" i="1" l="1"/>
  <c r="Q49" i="1" s="1"/>
  <c r="O50" i="1"/>
  <c r="D89" i="1"/>
  <c r="F89" i="1"/>
  <c r="G89" i="1" s="1"/>
  <c r="C89" i="1"/>
  <c r="E89" i="1" s="1"/>
  <c r="P50" i="1" l="1"/>
  <c r="Q50" i="1" s="1"/>
  <c r="O51" i="1"/>
  <c r="D90" i="1"/>
  <c r="C90" i="1"/>
  <c r="E90" i="1" s="1"/>
  <c r="F90" i="1"/>
  <c r="G90" i="1" s="1"/>
  <c r="O52" i="1" l="1"/>
  <c r="P51" i="1"/>
  <c r="Q51" i="1" s="1"/>
  <c r="C91" i="1"/>
  <c r="E91" i="1" s="1"/>
  <c r="F91" i="1"/>
  <c r="G91" i="1" s="1"/>
  <c r="D91" i="1"/>
  <c r="P52" i="1" l="1"/>
  <c r="Q52" i="1" s="1"/>
  <c r="O53" i="1"/>
  <c r="C92" i="1"/>
  <c r="E92" i="1" s="1"/>
  <c r="F92" i="1"/>
  <c r="G92" i="1" s="1"/>
  <c r="D92" i="1"/>
  <c r="O54" i="1" l="1"/>
  <c r="P53" i="1"/>
  <c r="Q53" i="1" s="1"/>
  <c r="D93" i="1"/>
  <c r="F93" i="1"/>
  <c r="G93" i="1" s="1"/>
  <c r="C93" i="1"/>
  <c r="E93" i="1" s="1"/>
  <c r="P54" i="1" l="1"/>
  <c r="Q54" i="1" s="1"/>
  <c r="O55" i="1"/>
  <c r="P55" i="1" s="1"/>
  <c r="Q55" i="1" s="1"/>
  <c r="D94" i="1"/>
  <c r="C94" i="1"/>
  <c r="F94" i="1"/>
  <c r="G94" i="1" s="1"/>
  <c r="P73" i="1"/>
  <c r="Q73" i="1" s="1"/>
  <c r="R73" i="1" s="1"/>
  <c r="H94" i="1"/>
  <c r="N73" i="1" s="1"/>
  <c r="C95" i="1" l="1"/>
  <c r="E95" i="1" s="1"/>
  <c r="D95" i="1"/>
  <c r="F95" i="1"/>
  <c r="G95" i="1" s="1"/>
  <c r="E94" i="1"/>
  <c r="M73" i="1"/>
  <c r="T73" i="1"/>
  <c r="C96" i="1" l="1"/>
  <c r="E96" i="1" s="1"/>
  <c r="D96" i="1"/>
  <c r="F96" i="1"/>
  <c r="G96" i="1" s="1"/>
  <c r="D97" i="1" l="1"/>
  <c r="F97" i="1"/>
  <c r="G97" i="1" s="1"/>
  <c r="C97" i="1"/>
  <c r="E97" i="1" s="1"/>
  <c r="D98" i="1" l="1"/>
  <c r="C98" i="1"/>
  <c r="E98" i="1" s="1"/>
  <c r="F98" i="1"/>
  <c r="G98" i="1" s="1"/>
  <c r="F99" i="1" l="1"/>
  <c r="G99" i="1" s="1"/>
  <c r="C99" i="1"/>
  <c r="E99" i="1" s="1"/>
  <c r="D99" i="1"/>
  <c r="C100" i="1" l="1"/>
  <c r="E100" i="1" s="1"/>
  <c r="D100" i="1"/>
  <c r="F100" i="1"/>
  <c r="G100" i="1" s="1"/>
  <c r="P74" i="1" l="1"/>
  <c r="Q74" i="1" s="1"/>
  <c r="R74" i="1" s="1"/>
  <c r="C101" i="1"/>
  <c r="D101" i="1"/>
  <c r="F101" i="1"/>
  <c r="G101" i="1" s="1"/>
  <c r="H101" i="1"/>
  <c r="N74" i="1" s="1"/>
  <c r="D102" i="1" l="1"/>
  <c r="C102" i="1"/>
  <c r="E102" i="1" s="1"/>
  <c r="F102" i="1"/>
  <c r="G102" i="1" s="1"/>
  <c r="M74" i="1"/>
  <c r="E101" i="1"/>
  <c r="T74" i="1"/>
  <c r="D103" i="1" l="1"/>
  <c r="C103" i="1"/>
  <c r="E103" i="1" s="1"/>
  <c r="F103" i="1"/>
  <c r="G103" i="1" s="1"/>
  <c r="F104" i="1" l="1"/>
  <c r="G104" i="1" s="1"/>
  <c r="C104" i="1"/>
  <c r="E104" i="1" s="1"/>
  <c r="D104" i="1"/>
  <c r="F105" i="1" l="1"/>
  <c r="G105" i="1" s="1"/>
  <c r="C105" i="1"/>
  <c r="E105" i="1" s="1"/>
  <c r="D105" i="1"/>
  <c r="C106" i="1" l="1"/>
  <c r="E106" i="1" s="1"/>
  <c r="D106" i="1"/>
  <c r="F106" i="1"/>
  <c r="G106" i="1" s="1"/>
  <c r="F107" i="1" l="1"/>
  <c r="G107" i="1" s="1"/>
  <c r="C107" i="1"/>
  <c r="E107" i="1" s="1"/>
  <c r="D107" i="1"/>
  <c r="P75" i="1" l="1"/>
  <c r="Q75" i="1" s="1"/>
  <c r="R75" i="1" s="1"/>
  <c r="F108" i="1"/>
  <c r="G108" i="1" s="1"/>
  <c r="D108" i="1"/>
  <c r="C108" i="1"/>
  <c r="H108" i="1"/>
  <c r="N75" i="1" s="1"/>
  <c r="U40" i="1" l="1"/>
  <c r="AB40" i="1" s="1"/>
  <c r="D109" i="1"/>
  <c r="F109" i="1"/>
  <c r="G109" i="1" s="1"/>
  <c r="C109" i="1"/>
  <c r="V80" i="1" s="1"/>
  <c r="E108" i="1"/>
  <c r="M75" i="1"/>
  <c r="T75" i="1"/>
  <c r="E109" i="1" l="1"/>
  <c r="W40" i="1"/>
  <c r="C110" i="1"/>
  <c r="E110" i="1" s="1"/>
  <c r="F110" i="1"/>
  <c r="G110" i="1" s="1"/>
  <c r="D110" i="1"/>
  <c r="D111" i="1" l="1"/>
  <c r="C111" i="1"/>
  <c r="F111" i="1"/>
  <c r="G111" i="1" s="1"/>
  <c r="X40" i="1"/>
  <c r="Y40" i="1" s="1"/>
  <c r="E111" i="1" l="1"/>
  <c r="C112" i="1"/>
  <c r="E112" i="1" s="1"/>
  <c r="D112" i="1"/>
  <c r="F112" i="1"/>
  <c r="G112" i="1" s="1"/>
  <c r="D113" i="1" l="1"/>
  <c r="C113" i="1"/>
  <c r="E113" i="1" s="1"/>
  <c r="F113" i="1"/>
  <c r="G113" i="1" s="1"/>
  <c r="D114" i="1" l="1"/>
  <c r="F114" i="1"/>
  <c r="G114" i="1" s="1"/>
  <c r="C114" i="1"/>
  <c r="E114" i="1" l="1"/>
  <c r="F115" i="1"/>
  <c r="G115" i="1" s="1"/>
  <c r="D115" i="1"/>
  <c r="C115" i="1"/>
  <c r="P76" i="1"/>
  <c r="Q76" i="1" s="1"/>
  <c r="R76" i="1" s="1"/>
  <c r="H115" i="1"/>
  <c r="N76" i="1" s="1"/>
  <c r="T76" i="1" s="1"/>
  <c r="E115" i="1" l="1"/>
  <c r="M76" i="1"/>
  <c r="C116" i="1"/>
  <c r="D116" i="1"/>
  <c r="F116" i="1"/>
  <c r="G116" i="1" s="1"/>
  <c r="E116" i="1" l="1"/>
  <c r="C117" i="1"/>
  <c r="E117" i="1" s="1"/>
  <c r="D117" i="1"/>
  <c r="F117" i="1"/>
  <c r="G117" i="1" s="1"/>
  <c r="F118" i="1" l="1"/>
  <c r="G118" i="1" s="1"/>
  <c r="D118" i="1"/>
  <c r="C118" i="1"/>
  <c r="E118" i="1" s="1"/>
  <c r="F119" i="1" l="1"/>
  <c r="G119" i="1" s="1"/>
  <c r="C119" i="1"/>
  <c r="E119" i="1" s="1"/>
  <c r="D119" i="1"/>
  <c r="D120" i="1" l="1"/>
  <c r="F120" i="1"/>
  <c r="G120" i="1" s="1"/>
  <c r="C120" i="1"/>
  <c r="E120" i="1" s="1"/>
  <c r="C121" i="1" l="1"/>
  <c r="E121" i="1" s="1"/>
  <c r="F121" i="1"/>
  <c r="G121" i="1" s="1"/>
  <c r="D121" i="1"/>
  <c r="P77" i="1" l="1"/>
  <c r="Q77" i="1" s="1"/>
  <c r="R77" i="1" s="1"/>
  <c r="C122" i="1"/>
  <c r="D122" i="1"/>
  <c r="F122" i="1"/>
  <c r="G122" i="1" s="1"/>
  <c r="H122" i="1"/>
  <c r="N77" i="1" s="1"/>
  <c r="T77" i="1" s="1"/>
  <c r="M77" i="1" l="1"/>
  <c r="E122" i="1"/>
  <c r="D123" i="1"/>
  <c r="F123" i="1"/>
  <c r="G123" i="1" s="1"/>
  <c r="C123" i="1"/>
  <c r="E123" i="1" s="1"/>
  <c r="F124" i="1" l="1"/>
  <c r="G124" i="1" s="1"/>
  <c r="C124" i="1"/>
  <c r="E124" i="1" s="1"/>
  <c r="D124" i="1"/>
  <c r="C125" i="1" l="1"/>
  <c r="E125" i="1" s="1"/>
  <c r="F125" i="1"/>
  <c r="G125" i="1" s="1"/>
  <c r="D125" i="1"/>
  <c r="F126" i="1" l="1"/>
  <c r="G126" i="1" s="1"/>
  <c r="D126" i="1"/>
  <c r="C126" i="1"/>
  <c r="E126" i="1" s="1"/>
  <c r="C127" i="1" l="1"/>
  <c r="E127" i="1" s="1"/>
  <c r="F127" i="1"/>
  <c r="G127" i="1" s="1"/>
  <c r="D127" i="1"/>
  <c r="C128" i="1" l="1"/>
  <c r="E128" i="1" s="1"/>
  <c r="F128" i="1"/>
  <c r="G128" i="1" s="1"/>
  <c r="D128" i="1"/>
  <c r="D129" i="1" l="1"/>
  <c r="P78" i="1"/>
  <c r="Q78" i="1" s="1"/>
  <c r="R78" i="1" s="1"/>
  <c r="C129" i="1"/>
  <c r="F129" i="1"/>
  <c r="G129" i="1" s="1"/>
  <c r="H129" i="1"/>
  <c r="N78" i="1" s="1"/>
  <c r="T78" i="1" s="1"/>
  <c r="D130" i="1" l="1"/>
  <c r="C130" i="1"/>
  <c r="E130" i="1" s="1"/>
  <c r="F130" i="1"/>
  <c r="G130" i="1" s="1"/>
  <c r="M78" i="1"/>
  <c r="E129" i="1"/>
  <c r="F131" i="1" l="1"/>
  <c r="G131" i="1" s="1"/>
  <c r="C131" i="1"/>
  <c r="E131" i="1" s="1"/>
  <c r="D131" i="1"/>
  <c r="F132" i="1" l="1"/>
  <c r="G132" i="1" s="1"/>
  <c r="C132" i="1"/>
  <c r="E132" i="1" s="1"/>
  <c r="D132" i="1"/>
  <c r="C133" i="1" l="1"/>
  <c r="E133" i="1" s="1"/>
  <c r="F133" i="1"/>
  <c r="G133" i="1" s="1"/>
  <c r="D133" i="1"/>
  <c r="D134" i="1" l="1"/>
  <c r="F134" i="1"/>
  <c r="G134" i="1" s="1"/>
  <c r="C134" i="1"/>
  <c r="E134" i="1" s="1"/>
  <c r="F135" i="1" l="1"/>
  <c r="G135" i="1" s="1"/>
  <c r="D135" i="1"/>
  <c r="C135" i="1"/>
  <c r="E135" i="1" s="1"/>
  <c r="F136" i="1" l="1"/>
  <c r="G136" i="1" s="1"/>
  <c r="C136" i="1"/>
  <c r="D136" i="1"/>
  <c r="P79" i="1"/>
  <c r="Q79" i="1" s="1"/>
  <c r="R79" i="1" s="1"/>
  <c r="H136" i="1"/>
  <c r="N79" i="1" s="1"/>
  <c r="T79" i="1" s="1"/>
  <c r="E136" i="1" l="1"/>
  <c r="M79" i="1"/>
  <c r="F137" i="1"/>
  <c r="G137" i="1" s="1"/>
  <c r="D137" i="1"/>
  <c r="C137" i="1"/>
  <c r="E137" i="1" s="1"/>
  <c r="F138" i="1" l="1"/>
  <c r="G138" i="1" s="1"/>
  <c r="C138" i="1"/>
  <c r="E138" i="1" s="1"/>
  <c r="D138" i="1"/>
  <c r="C139" i="1" l="1"/>
  <c r="E139" i="1" s="1"/>
  <c r="D139" i="1"/>
  <c r="F139" i="1"/>
  <c r="G139" i="1" s="1"/>
  <c r="U41" i="1" l="1"/>
  <c r="AB41" i="1" s="1"/>
  <c r="F140" i="1"/>
  <c r="G140" i="1" s="1"/>
  <c r="C140" i="1"/>
  <c r="D140" i="1"/>
  <c r="E140" i="1" l="1"/>
  <c r="V81" i="1"/>
  <c r="W41" i="1"/>
  <c r="C141" i="1"/>
  <c r="E141" i="1" s="1"/>
  <c r="F141" i="1"/>
  <c r="G141" i="1" s="1"/>
  <c r="D141" i="1"/>
  <c r="X41" i="1" l="1"/>
  <c r="Y41" i="1" s="1"/>
  <c r="P80" i="1"/>
  <c r="F142" i="1"/>
  <c r="G142" i="1" s="1"/>
  <c r="D142" i="1"/>
  <c r="C142" i="1"/>
  <c r="E142" i="1" s="1"/>
  <c r="F143" i="1" l="1"/>
  <c r="G143" i="1" s="1"/>
  <c r="D143" i="1"/>
  <c r="Q80" i="1"/>
  <c r="R80" i="1" s="1"/>
  <c r="C143" i="1"/>
  <c r="H143" i="1"/>
  <c r="N80" i="1" s="1"/>
  <c r="T80" i="1" s="1"/>
  <c r="E143" i="1" l="1"/>
  <c r="M80" i="1"/>
  <c r="C144" i="1"/>
  <c r="E144" i="1" s="1"/>
  <c r="F144" i="1"/>
  <c r="G144" i="1" s="1"/>
  <c r="D144" i="1"/>
  <c r="C145" i="1" l="1"/>
  <c r="E145" i="1" s="1"/>
  <c r="F145" i="1"/>
  <c r="G145" i="1" s="1"/>
  <c r="D145" i="1"/>
  <c r="D146" i="1" l="1"/>
  <c r="C146" i="1"/>
  <c r="E146" i="1" s="1"/>
  <c r="F146" i="1"/>
  <c r="G146" i="1" s="1"/>
  <c r="C147" i="1" l="1"/>
  <c r="E147" i="1" s="1"/>
  <c r="F147" i="1"/>
  <c r="G147" i="1" s="1"/>
  <c r="D147" i="1"/>
  <c r="F148" i="1" l="1"/>
  <c r="G148" i="1" s="1"/>
  <c r="D148" i="1"/>
  <c r="C148" i="1"/>
  <c r="E148" i="1" s="1"/>
  <c r="D149" i="1" l="1"/>
  <c r="F149" i="1"/>
  <c r="G149" i="1" s="1"/>
  <c r="C149" i="1"/>
  <c r="E149" i="1" s="1"/>
  <c r="P81" i="1"/>
  <c r="Q81" i="1" l="1"/>
  <c r="R81" i="1" s="1"/>
  <c r="C150" i="1"/>
  <c r="D150" i="1"/>
  <c r="F150" i="1"/>
  <c r="G150" i="1" s="1"/>
  <c r="H150" i="1"/>
  <c r="N81" i="1" s="1"/>
  <c r="T81" i="1" s="1"/>
  <c r="M81" i="1" l="1"/>
  <c r="E150" i="1"/>
  <c r="F151" i="1"/>
  <c r="G151" i="1" s="1"/>
  <c r="C151" i="1"/>
  <c r="E151" i="1" s="1"/>
  <c r="D151" i="1"/>
  <c r="D152" i="1" l="1"/>
  <c r="C152" i="1"/>
  <c r="E152" i="1" s="1"/>
  <c r="F152" i="1"/>
  <c r="G152" i="1" s="1"/>
  <c r="F153" i="1" l="1"/>
  <c r="G153" i="1" s="1"/>
  <c r="C153" i="1"/>
  <c r="E153" i="1" s="1"/>
  <c r="D153" i="1"/>
  <c r="C154" i="1" l="1"/>
  <c r="E154" i="1" s="1"/>
  <c r="F154" i="1"/>
  <c r="G154" i="1" s="1"/>
  <c r="D154" i="1"/>
  <c r="C155" i="1" l="1"/>
  <c r="E155" i="1" s="1"/>
  <c r="D155" i="1"/>
  <c r="F155" i="1"/>
  <c r="G155" i="1" s="1"/>
  <c r="F156" i="1" l="1"/>
  <c r="G156" i="1" s="1"/>
  <c r="C156" i="1"/>
  <c r="E156" i="1" s="1"/>
  <c r="D156" i="1"/>
  <c r="F157" i="1" l="1"/>
  <c r="G157" i="1" s="1"/>
  <c r="D157" i="1"/>
  <c r="C157" i="1"/>
  <c r="P82" i="1"/>
  <c r="Q82" i="1" s="1"/>
  <c r="R82" i="1" s="1"/>
  <c r="H157" i="1"/>
  <c r="N82" i="1" s="1"/>
  <c r="T82" i="1" s="1"/>
  <c r="E157" i="1" l="1"/>
  <c r="M82" i="1"/>
  <c r="F158" i="1"/>
  <c r="G158" i="1" s="1"/>
  <c r="D158" i="1"/>
  <c r="C158" i="1"/>
  <c r="E158" i="1" s="1"/>
  <c r="F159" i="1" l="1"/>
  <c r="G159" i="1" s="1"/>
  <c r="C159" i="1"/>
  <c r="E159" i="1" s="1"/>
  <c r="D159" i="1"/>
  <c r="D160" i="1" l="1"/>
  <c r="C160" i="1"/>
  <c r="E160" i="1" s="1"/>
  <c r="F160" i="1"/>
  <c r="G160" i="1" s="1"/>
  <c r="F161" i="1" l="1"/>
  <c r="G161" i="1" s="1"/>
  <c r="C161" i="1"/>
  <c r="E161" i="1" s="1"/>
  <c r="D161" i="1"/>
  <c r="F162" i="1" l="1"/>
  <c r="G162" i="1" s="1"/>
  <c r="C162" i="1"/>
  <c r="E162" i="1" s="1"/>
  <c r="D162" i="1"/>
  <c r="F163" i="1" l="1"/>
  <c r="G163" i="1" s="1"/>
  <c r="C163" i="1"/>
  <c r="E163" i="1" s="1"/>
  <c r="D163" i="1"/>
  <c r="P83" i="1" l="1"/>
  <c r="Q83" i="1" s="1"/>
  <c r="R83" i="1" s="1"/>
  <c r="D164" i="1"/>
  <c r="C164" i="1"/>
  <c r="F164" i="1"/>
  <c r="G164" i="1" s="1"/>
  <c r="H164" i="1"/>
  <c r="C165" i="1" l="1"/>
  <c r="E165" i="1" s="1"/>
  <c r="F165" i="1"/>
  <c r="G165" i="1" s="1"/>
  <c r="D165" i="1"/>
  <c r="M83" i="1"/>
  <c r="E164" i="1"/>
  <c r="N83" i="1"/>
  <c r="T83" i="1" s="1"/>
  <c r="F166" i="1" l="1"/>
  <c r="G166" i="1" s="1"/>
  <c r="D166" i="1"/>
  <c r="C166" i="1"/>
  <c r="E166" i="1" s="1"/>
  <c r="D167" i="1" l="1"/>
  <c r="F167" i="1"/>
  <c r="G167" i="1" s="1"/>
  <c r="C167" i="1"/>
  <c r="E167" i="1" s="1"/>
  <c r="F168" i="1" l="1"/>
  <c r="G168" i="1" s="1"/>
  <c r="C168" i="1"/>
  <c r="E168" i="1" s="1"/>
  <c r="D168" i="1"/>
  <c r="D169" i="1" l="1"/>
  <c r="F169" i="1"/>
  <c r="G169" i="1" s="1"/>
  <c r="C169" i="1"/>
  <c r="E169" i="1" s="1"/>
  <c r="U42" i="1" l="1"/>
  <c r="AB42" i="1" s="1"/>
  <c r="F170" i="1"/>
  <c r="G170" i="1" s="1"/>
  <c r="D170" i="1"/>
  <c r="C170" i="1"/>
  <c r="E170" i="1" l="1"/>
  <c r="V82" i="1"/>
  <c r="W42" i="1"/>
  <c r="P84" i="1"/>
  <c r="Q84" i="1" s="1"/>
  <c r="R84" i="1" s="1"/>
  <c r="F171" i="1"/>
  <c r="G171" i="1" s="1"/>
  <c r="D171" i="1"/>
  <c r="C171" i="1"/>
  <c r="H171" i="1"/>
  <c r="N84" i="1" s="1"/>
  <c r="T84" i="1" s="1"/>
  <c r="M84" i="1" l="1"/>
  <c r="E171" i="1"/>
  <c r="X42" i="1"/>
  <c r="Y42" i="1" s="1"/>
  <c r="D172" i="1"/>
  <c r="C172" i="1"/>
  <c r="E172" i="1" s="1"/>
  <c r="F172" i="1"/>
  <c r="G172" i="1" s="1"/>
  <c r="C173" i="1" l="1"/>
  <c r="E173" i="1" s="1"/>
  <c r="F173" i="1"/>
  <c r="G173" i="1" s="1"/>
  <c r="D173" i="1"/>
  <c r="C174" i="1" l="1"/>
  <c r="E174" i="1" s="1"/>
  <c r="D174" i="1"/>
  <c r="F174" i="1"/>
  <c r="G174" i="1" s="1"/>
  <c r="F175" i="1" l="1"/>
  <c r="G175" i="1" s="1"/>
  <c r="D175" i="1"/>
  <c r="C175" i="1"/>
  <c r="E175" i="1" s="1"/>
  <c r="F176" i="1" l="1"/>
  <c r="G176" i="1" s="1"/>
  <c r="D176" i="1"/>
  <c r="C176" i="1"/>
  <c r="E176" i="1" s="1"/>
  <c r="F177" i="1" l="1"/>
  <c r="G177" i="1" s="1"/>
  <c r="D177" i="1"/>
  <c r="C177" i="1"/>
  <c r="E177" i="1" s="1"/>
  <c r="F178" i="1" l="1"/>
  <c r="G178" i="1" s="1"/>
  <c r="D178" i="1"/>
  <c r="C178" i="1"/>
  <c r="P85" i="1"/>
  <c r="Q85" i="1" s="1"/>
  <c r="R85" i="1" s="1"/>
  <c r="H178" i="1"/>
  <c r="N85" i="1" s="1"/>
  <c r="T85" i="1" l="1"/>
  <c r="D179" i="1"/>
  <c r="F179" i="1"/>
  <c r="G179" i="1" s="1"/>
  <c r="C179" i="1"/>
  <c r="E179" i="1" s="1"/>
  <c r="M85" i="1"/>
  <c r="E178" i="1"/>
  <c r="C180" i="1" l="1"/>
  <c r="E180" i="1" s="1"/>
  <c r="D180" i="1"/>
  <c r="F180" i="1"/>
  <c r="G180" i="1" s="1"/>
  <c r="D181" i="1" l="1"/>
  <c r="F181" i="1"/>
  <c r="G181" i="1" s="1"/>
  <c r="C181" i="1"/>
  <c r="E181" i="1" s="1"/>
  <c r="D182" i="1" l="1"/>
  <c r="F182" i="1"/>
  <c r="G182" i="1" s="1"/>
  <c r="C182" i="1"/>
  <c r="E182" i="1" s="1"/>
  <c r="F183" i="1" l="1"/>
  <c r="G183" i="1" s="1"/>
  <c r="D183" i="1"/>
  <c r="C183" i="1"/>
  <c r="E183" i="1" s="1"/>
  <c r="F184" i="1" l="1"/>
  <c r="G184" i="1" s="1"/>
  <c r="C184" i="1"/>
  <c r="E184" i="1" s="1"/>
  <c r="D184" i="1"/>
  <c r="D185" i="1" l="1"/>
  <c r="C185" i="1"/>
  <c r="P86" i="1"/>
  <c r="Q86" i="1" s="1"/>
  <c r="R86" i="1" s="1"/>
  <c r="F185" i="1"/>
  <c r="G185" i="1" s="1"/>
  <c r="H185" i="1"/>
  <c r="N86" i="1" s="1"/>
  <c r="T86" i="1" l="1"/>
  <c r="D186" i="1"/>
  <c r="F186" i="1"/>
  <c r="G186" i="1" s="1"/>
  <c r="C186" i="1"/>
  <c r="E186" i="1" s="1"/>
  <c r="E185" i="1"/>
  <c r="M86" i="1"/>
  <c r="F187" i="1" l="1"/>
  <c r="G187" i="1" s="1"/>
  <c r="D187" i="1"/>
  <c r="C187" i="1"/>
  <c r="E187" i="1" s="1"/>
  <c r="F188" i="1" l="1"/>
  <c r="G188" i="1" s="1"/>
  <c r="D188" i="1"/>
  <c r="C188" i="1"/>
  <c r="E188" i="1" s="1"/>
  <c r="D189" i="1" l="1"/>
  <c r="C189" i="1"/>
  <c r="E189" i="1" s="1"/>
  <c r="F189" i="1"/>
  <c r="G189" i="1" s="1"/>
  <c r="C190" i="1" l="1"/>
  <c r="E190" i="1" s="1"/>
  <c r="F190" i="1"/>
  <c r="G190" i="1" s="1"/>
  <c r="D190" i="1"/>
  <c r="D191" i="1" l="1"/>
  <c r="F191" i="1"/>
  <c r="G191" i="1" s="1"/>
  <c r="C191" i="1"/>
  <c r="E191" i="1" s="1"/>
  <c r="P87" i="1" l="1"/>
  <c r="Q87" i="1" s="1"/>
  <c r="R87" i="1" s="1"/>
  <c r="F192" i="1"/>
  <c r="G192" i="1" s="1"/>
  <c r="D192" i="1"/>
  <c r="C192" i="1"/>
  <c r="H192" i="1"/>
  <c r="N87" i="1" s="1"/>
  <c r="T87" i="1" l="1"/>
  <c r="E192" i="1"/>
  <c r="M87" i="1"/>
  <c r="C193" i="1"/>
  <c r="E193" i="1" s="1"/>
  <c r="D193" i="1"/>
  <c r="F193" i="1"/>
  <c r="G193" i="1" s="1"/>
  <c r="D194" i="1" l="1"/>
  <c r="C194" i="1"/>
  <c r="E194" i="1" s="1"/>
  <c r="F194" i="1"/>
  <c r="G194" i="1" s="1"/>
  <c r="D195" i="1" l="1"/>
  <c r="F195" i="1"/>
  <c r="G195" i="1" s="1"/>
  <c r="C195" i="1"/>
  <c r="E195" i="1" s="1"/>
  <c r="C196" i="1" l="1"/>
  <c r="E196" i="1" s="1"/>
  <c r="D196" i="1"/>
  <c r="F196" i="1"/>
  <c r="G196" i="1" s="1"/>
  <c r="B198" i="1" l="1"/>
  <c r="C197" i="1"/>
  <c r="E197" i="1" s="1"/>
  <c r="D197" i="1"/>
  <c r="F197" i="1"/>
  <c r="G197" i="1" s="1"/>
  <c r="B199" i="1" l="1"/>
  <c r="D198" i="1"/>
  <c r="F198" i="1"/>
  <c r="G198" i="1" s="1"/>
  <c r="C198" i="1"/>
  <c r="E198" i="1" s="1"/>
  <c r="P88" i="1" l="1"/>
  <c r="Q88" i="1" s="1"/>
  <c r="R88" i="1" s="1"/>
  <c r="C199" i="1"/>
  <c r="B200" i="1"/>
  <c r="F199" i="1"/>
  <c r="G199" i="1" s="1"/>
  <c r="D199" i="1"/>
  <c r="H199" i="1"/>
  <c r="N88" i="1" s="1"/>
  <c r="T88" i="1" l="1"/>
  <c r="D200" i="1"/>
  <c r="C200" i="1"/>
  <c r="E200" i="1" s="1"/>
  <c r="F200" i="1"/>
  <c r="G200" i="1" s="1"/>
  <c r="E199" i="1"/>
  <c r="M88" i="1"/>
  <c r="U43" i="1" l="1"/>
  <c r="AB43" i="1" s="1"/>
  <c r="D201" i="1"/>
  <c r="F201" i="1"/>
  <c r="G201" i="1" s="1"/>
  <c r="C201" i="1"/>
  <c r="V83" i="1" s="1"/>
  <c r="E201" i="1" l="1"/>
  <c r="W43" i="1"/>
  <c r="F202" i="1"/>
  <c r="G202" i="1" s="1"/>
  <c r="C202" i="1"/>
  <c r="E202" i="1" s="1"/>
  <c r="D202" i="1"/>
  <c r="C203" i="1" l="1"/>
  <c r="E203" i="1" s="1"/>
  <c r="D203" i="1"/>
  <c r="F203" i="1"/>
  <c r="G203" i="1" s="1"/>
  <c r="X43" i="1"/>
  <c r="Y43" i="1" s="1"/>
  <c r="D204" i="1" l="1"/>
  <c r="F204" i="1"/>
  <c r="G204" i="1" s="1"/>
  <c r="C204" i="1"/>
  <c r="E204" i="1" s="1"/>
  <c r="C205" i="1" l="1"/>
  <c r="E205" i="1" s="1"/>
  <c r="F205" i="1"/>
  <c r="G205" i="1" s="1"/>
  <c r="D205" i="1"/>
  <c r="P89" i="1" l="1"/>
  <c r="Q89" i="1" s="1"/>
  <c r="R89" i="1" s="1"/>
  <c r="C206" i="1"/>
  <c r="D206" i="1"/>
  <c r="F206" i="1"/>
  <c r="G206" i="1" s="1"/>
  <c r="H206" i="1"/>
  <c r="N89" i="1" s="1"/>
  <c r="T89" i="1" l="1"/>
  <c r="M89" i="1"/>
  <c r="E206" i="1"/>
  <c r="D207" i="1"/>
  <c r="C207" i="1"/>
  <c r="E207" i="1" s="1"/>
  <c r="F207" i="1"/>
  <c r="G207" i="1" s="1"/>
  <c r="F208" i="1" l="1"/>
  <c r="G208" i="1" s="1"/>
  <c r="C208" i="1"/>
  <c r="E208" i="1" s="1"/>
  <c r="D208" i="1"/>
  <c r="F209" i="1" l="1"/>
  <c r="G209" i="1" s="1"/>
  <c r="D209" i="1"/>
  <c r="C209" i="1"/>
  <c r="E209" i="1" s="1"/>
  <c r="F210" i="1" l="1"/>
  <c r="G210" i="1" s="1"/>
  <c r="D210" i="1"/>
  <c r="C210" i="1"/>
  <c r="E210" i="1" s="1"/>
  <c r="C211" i="1" l="1"/>
  <c r="E211" i="1" s="1"/>
  <c r="D211" i="1"/>
  <c r="F211" i="1"/>
  <c r="G211" i="1" s="1"/>
  <c r="D212" i="1" l="1"/>
  <c r="F212" i="1"/>
  <c r="G212" i="1" s="1"/>
  <c r="C212" i="1"/>
  <c r="E212" i="1" s="1"/>
  <c r="D213" i="1" l="1"/>
  <c r="F213" i="1"/>
  <c r="G213" i="1" s="1"/>
  <c r="C213" i="1"/>
  <c r="E213" i="1" s="1"/>
  <c r="H213" i="1"/>
  <c r="C214" i="1" l="1"/>
  <c r="E214" i="1" s="1"/>
  <c r="D214" i="1"/>
  <c r="F214" i="1"/>
  <c r="G214" i="1" s="1"/>
  <c r="C215" i="1" l="1"/>
  <c r="E215" i="1" s="1"/>
  <c r="F215" i="1"/>
  <c r="G215" i="1" s="1"/>
  <c r="D215" i="1"/>
  <c r="C216" i="1" l="1"/>
  <c r="E216" i="1" s="1"/>
  <c r="D216" i="1"/>
  <c r="F216" i="1"/>
  <c r="G216" i="1" s="1"/>
  <c r="D217" i="1" l="1"/>
  <c r="F217" i="1"/>
  <c r="G217" i="1" s="1"/>
  <c r="C217" i="1"/>
  <c r="E217" i="1" s="1"/>
  <c r="C218" i="1" l="1"/>
  <c r="E218" i="1" s="1"/>
  <c r="F218" i="1"/>
  <c r="G218" i="1" s="1"/>
  <c r="D218" i="1"/>
  <c r="D219" i="1" l="1"/>
  <c r="C219" i="1"/>
  <c r="E219" i="1" s="1"/>
  <c r="F219" i="1"/>
  <c r="G219" i="1" s="1"/>
  <c r="F220" i="1" l="1"/>
  <c r="G220" i="1" s="1"/>
  <c r="P90" i="1"/>
  <c r="Q90" i="1" s="1"/>
  <c r="R90" i="1" s="1"/>
  <c r="C220" i="1"/>
  <c r="D220" i="1"/>
  <c r="H220" i="1"/>
  <c r="N90" i="1" s="1"/>
  <c r="T90" i="1" s="1"/>
  <c r="M90" i="1" l="1"/>
  <c r="E220" i="1"/>
  <c r="D221" i="1"/>
  <c r="F221" i="1"/>
  <c r="G221" i="1" s="1"/>
  <c r="C221" i="1"/>
  <c r="E221" i="1" s="1"/>
  <c r="D222" i="1" l="1"/>
  <c r="F222" i="1"/>
  <c r="G222" i="1" s="1"/>
  <c r="C222" i="1"/>
  <c r="E222" i="1" s="1"/>
  <c r="F223" i="1" l="1"/>
  <c r="G223" i="1" s="1"/>
  <c r="C223" i="1"/>
  <c r="E223" i="1" s="1"/>
  <c r="D223" i="1"/>
  <c r="C224" i="1" l="1"/>
  <c r="E224" i="1" s="1"/>
  <c r="D224" i="1"/>
  <c r="F224" i="1"/>
  <c r="G224" i="1" s="1"/>
  <c r="D225" i="1" l="1"/>
  <c r="C225" i="1"/>
  <c r="E225" i="1" s="1"/>
  <c r="F225" i="1"/>
  <c r="G225" i="1" s="1"/>
  <c r="D226" i="1" l="1"/>
  <c r="F226" i="1"/>
  <c r="G226" i="1" s="1"/>
  <c r="C226" i="1"/>
  <c r="E226" i="1" s="1"/>
  <c r="F227" i="1" l="1"/>
  <c r="G227" i="1" s="1"/>
  <c r="P91" i="1"/>
  <c r="Q91" i="1" s="1"/>
  <c r="R91" i="1" s="1"/>
  <c r="D227" i="1"/>
  <c r="C227" i="1"/>
  <c r="H227" i="1"/>
  <c r="N91" i="1" s="1"/>
  <c r="T91" i="1" s="1"/>
  <c r="E227" i="1" l="1"/>
  <c r="M91" i="1"/>
  <c r="F228" i="1"/>
  <c r="G228" i="1" s="1"/>
  <c r="C228" i="1"/>
  <c r="E228" i="1" s="1"/>
  <c r="D228" i="1"/>
  <c r="D229" i="1" l="1"/>
  <c r="C229" i="1"/>
  <c r="E229" i="1" s="1"/>
  <c r="F229" i="1"/>
  <c r="G229" i="1" s="1"/>
  <c r="U44" i="1" l="1"/>
  <c r="AB44" i="1" s="1"/>
  <c r="C230" i="1"/>
  <c r="F230" i="1"/>
  <c r="G230" i="1" s="1"/>
  <c r="D230" i="1"/>
  <c r="E230" i="1" l="1"/>
  <c r="V84" i="1"/>
  <c r="W44" i="1"/>
  <c r="F231" i="1"/>
  <c r="G231" i="1" s="1"/>
  <c r="C231" i="1"/>
  <c r="E231" i="1" s="1"/>
  <c r="D231" i="1"/>
  <c r="D232" i="1" l="1"/>
  <c r="C232" i="1"/>
  <c r="E232" i="1" s="1"/>
  <c r="F232" i="1"/>
  <c r="G232" i="1" s="1"/>
  <c r="X44" i="1"/>
  <c r="Y44" i="1" s="1"/>
  <c r="C233" i="1" l="1"/>
  <c r="E233" i="1" s="1"/>
  <c r="D233" i="1"/>
  <c r="F233" i="1"/>
  <c r="G233" i="1" s="1"/>
  <c r="P92" i="1" l="1"/>
  <c r="Q92" i="1" s="1"/>
  <c r="R92" i="1" s="1"/>
  <c r="F234" i="1"/>
  <c r="G234" i="1" s="1"/>
  <c r="C234" i="1"/>
  <c r="D234" i="1"/>
  <c r="H234" i="1"/>
  <c r="N92" i="1" s="1"/>
  <c r="T92" i="1" s="1"/>
  <c r="D235" i="1" l="1"/>
  <c r="F235" i="1"/>
  <c r="G235" i="1" s="1"/>
  <c r="C235" i="1"/>
  <c r="E235" i="1" s="1"/>
  <c r="M92" i="1"/>
  <c r="E234" i="1"/>
  <c r="F236" i="1" l="1"/>
  <c r="G236" i="1" s="1"/>
  <c r="D236" i="1"/>
  <c r="C236" i="1"/>
  <c r="E236" i="1" s="1"/>
  <c r="F237" i="1" l="1"/>
  <c r="G237" i="1" s="1"/>
  <c r="D237" i="1"/>
  <c r="C237" i="1"/>
  <c r="E237" i="1" s="1"/>
  <c r="F238" i="1" l="1"/>
  <c r="G238" i="1" s="1"/>
  <c r="C238" i="1"/>
  <c r="E238" i="1" s="1"/>
  <c r="D238" i="1"/>
  <c r="F239" i="1" l="1"/>
  <c r="G239" i="1" s="1"/>
  <c r="C239" i="1"/>
  <c r="E239" i="1" s="1"/>
  <c r="D239" i="1"/>
  <c r="F240" i="1" l="1"/>
  <c r="G240" i="1" s="1"/>
  <c r="C240" i="1"/>
  <c r="E240" i="1" s="1"/>
  <c r="D240" i="1"/>
  <c r="D241" i="1" l="1"/>
  <c r="C241" i="1"/>
  <c r="F241" i="1"/>
  <c r="G241" i="1" s="1"/>
  <c r="P93" i="1"/>
  <c r="Q93" i="1" s="1"/>
  <c r="R93" i="1" s="1"/>
  <c r="H241" i="1"/>
  <c r="N93" i="1" s="1"/>
  <c r="T94" i="1" l="1"/>
  <c r="T93" i="1"/>
  <c r="M93" i="1"/>
  <c r="E241" i="1"/>
  <c r="C242" i="1"/>
  <c r="E242" i="1" s="1"/>
  <c r="D242" i="1"/>
  <c r="F242" i="1"/>
  <c r="G242" i="1" s="1"/>
  <c r="F243" i="1" l="1"/>
  <c r="G243" i="1" s="1"/>
  <c r="D243" i="1"/>
  <c r="C243" i="1"/>
  <c r="E243" i="1" s="1"/>
  <c r="F244" i="1" l="1"/>
  <c r="G244" i="1" s="1"/>
  <c r="D244" i="1"/>
  <c r="C244" i="1"/>
  <c r="E244" i="1" s="1"/>
  <c r="D245" i="1" l="1"/>
  <c r="C245" i="1"/>
  <c r="E245" i="1" s="1"/>
  <c r="F245" i="1"/>
  <c r="G245" i="1" s="1"/>
  <c r="C246" i="1" l="1"/>
  <c r="E246" i="1" s="1"/>
  <c r="D246" i="1"/>
  <c r="F246" i="1"/>
  <c r="G246" i="1" s="1"/>
  <c r="D247" i="1" l="1"/>
  <c r="C247" i="1"/>
  <c r="E247" i="1" s="1"/>
  <c r="F247" i="1"/>
  <c r="G247" i="1" s="1"/>
  <c r="F248" i="1" l="1"/>
  <c r="G248" i="1" s="1"/>
  <c r="D248" i="1"/>
  <c r="C248" i="1"/>
  <c r="H248" i="1"/>
  <c r="F249" i="1" l="1"/>
  <c r="G249" i="1" s="1"/>
  <c r="C249" i="1"/>
  <c r="E249" i="1" s="1"/>
  <c r="D249" i="1"/>
  <c r="P94" i="1"/>
  <c r="Q94" i="1" s="1"/>
  <c r="R94" i="1" s="1"/>
  <c r="E248" i="1"/>
  <c r="M94" i="1"/>
  <c r="D250" i="1" l="1"/>
  <c r="F250" i="1"/>
  <c r="G250" i="1" s="1"/>
  <c r="C250" i="1"/>
  <c r="E250" i="1" s="1"/>
  <c r="C251" i="1" l="1"/>
  <c r="E251" i="1" s="1"/>
  <c r="D251" i="1"/>
  <c r="F251" i="1"/>
  <c r="G251" i="1" s="1"/>
  <c r="F252" i="1" l="1"/>
  <c r="G252" i="1" s="1"/>
  <c r="C252" i="1"/>
  <c r="E252" i="1" s="1"/>
  <c r="D252" i="1"/>
  <c r="C253" i="1" l="1"/>
  <c r="E253" i="1" s="1"/>
  <c r="F253" i="1"/>
  <c r="G253" i="1" s="1"/>
  <c r="D253" i="1"/>
  <c r="D254" i="1" l="1"/>
  <c r="F254" i="1"/>
  <c r="G254" i="1" s="1"/>
  <c r="C254" i="1"/>
  <c r="E254" i="1" s="1"/>
  <c r="P95" i="1" l="1"/>
  <c r="Q95" i="1" s="1"/>
  <c r="R95" i="1" s="1"/>
  <c r="C255" i="1"/>
  <c r="F255" i="1"/>
  <c r="G255" i="1" s="1"/>
  <c r="D255" i="1"/>
  <c r="H255" i="1"/>
  <c r="N95" i="1" s="1"/>
  <c r="T95" i="1" s="1"/>
  <c r="F256" i="1" l="1"/>
  <c r="G256" i="1" s="1"/>
  <c r="D256" i="1"/>
  <c r="C256" i="1"/>
  <c r="E256" i="1" s="1"/>
  <c r="E255" i="1"/>
  <c r="M95" i="1"/>
  <c r="F257" i="1" l="1"/>
  <c r="G257" i="1" s="1"/>
  <c r="C257" i="1"/>
  <c r="E257" i="1" s="1"/>
  <c r="D257" i="1"/>
  <c r="B259" i="1" l="1"/>
  <c r="F258" i="1"/>
  <c r="G258" i="1" s="1"/>
  <c r="D258" i="1"/>
  <c r="C258" i="1"/>
  <c r="E258" i="1" s="1"/>
  <c r="B260" i="1" l="1"/>
  <c r="C259" i="1"/>
  <c r="E259" i="1" s="1"/>
  <c r="D259" i="1"/>
  <c r="F259" i="1"/>
  <c r="G259" i="1" s="1"/>
  <c r="U45" i="1" l="1"/>
  <c r="AB45" i="1" s="1"/>
  <c r="D260" i="1"/>
  <c r="B261" i="1"/>
  <c r="F260" i="1"/>
  <c r="G260" i="1" s="1"/>
  <c r="C260" i="1"/>
  <c r="E260" i="1" l="1"/>
  <c r="V85" i="1"/>
  <c r="W45" i="1"/>
  <c r="B262" i="1"/>
  <c r="C261" i="1"/>
  <c r="E261" i="1" s="1"/>
  <c r="D261" i="1"/>
  <c r="F261" i="1"/>
  <c r="G261" i="1" s="1"/>
  <c r="X45" i="1" l="1"/>
  <c r="Y45" i="1" s="1"/>
  <c r="B263" i="1"/>
  <c r="C262" i="1"/>
  <c r="D262" i="1"/>
  <c r="F262" i="1"/>
  <c r="G262" i="1" s="1"/>
  <c r="P96" i="1"/>
  <c r="Q96" i="1" s="1"/>
  <c r="R96" i="1" s="1"/>
  <c r="H262" i="1"/>
  <c r="N96" i="1" s="1"/>
  <c r="T96" i="1" s="1"/>
  <c r="M96" i="1" l="1"/>
  <c r="E262" i="1"/>
  <c r="B264" i="1"/>
  <c r="D263" i="1"/>
  <c r="C263" i="1"/>
  <c r="E263" i="1" s="1"/>
  <c r="F263" i="1"/>
  <c r="G263" i="1" s="1"/>
  <c r="B265" i="1" l="1"/>
  <c r="C264" i="1"/>
  <c r="E264" i="1" s="1"/>
  <c r="D264" i="1"/>
  <c r="F264" i="1"/>
  <c r="G264" i="1" s="1"/>
  <c r="C265" i="1" l="1"/>
  <c r="E265" i="1" s="1"/>
  <c r="B266" i="1"/>
  <c r="F265" i="1"/>
  <c r="G265" i="1" s="1"/>
  <c r="D265" i="1"/>
  <c r="D266" i="1" l="1"/>
  <c r="C266" i="1"/>
  <c r="E266" i="1" s="1"/>
  <c r="F266" i="1"/>
  <c r="G266" i="1" s="1"/>
  <c r="B267" i="1"/>
  <c r="D267" i="1" l="1"/>
  <c r="F267" i="1"/>
  <c r="G267" i="1" s="1"/>
  <c r="B268" i="1"/>
  <c r="C267" i="1"/>
  <c r="E267" i="1" s="1"/>
  <c r="C268" i="1" l="1"/>
  <c r="E268" i="1" s="1"/>
  <c r="D268" i="1"/>
  <c r="F268" i="1"/>
  <c r="G268" i="1" s="1"/>
  <c r="B269" i="1"/>
  <c r="C269" i="1" l="1"/>
  <c r="B270" i="1"/>
  <c r="P97" i="1"/>
  <c r="Q97" i="1" s="1"/>
  <c r="R97" i="1" s="1"/>
  <c r="F269" i="1"/>
  <c r="G269" i="1" s="1"/>
  <c r="D269" i="1"/>
  <c r="H269" i="1"/>
  <c r="N97" i="1" s="1"/>
  <c r="T97" i="1" s="1"/>
  <c r="F270" i="1" l="1"/>
  <c r="G270" i="1" s="1"/>
  <c r="D270" i="1"/>
  <c r="B271" i="1"/>
  <c r="C270" i="1"/>
  <c r="E270" i="1" s="1"/>
  <c r="M97" i="1"/>
  <c r="E269" i="1"/>
  <c r="F271" i="1" l="1"/>
  <c r="G271" i="1" s="1"/>
  <c r="C271" i="1"/>
  <c r="E271" i="1" s="1"/>
  <c r="B272" i="1"/>
  <c r="D271" i="1"/>
  <c r="C272" i="1" l="1"/>
  <c r="E272" i="1" s="1"/>
  <c r="D272" i="1"/>
  <c r="F272" i="1"/>
  <c r="G272" i="1" s="1"/>
  <c r="B273" i="1"/>
  <c r="C273" i="1" l="1"/>
  <c r="E273" i="1" s="1"/>
  <c r="B274" i="1"/>
  <c r="D273" i="1"/>
  <c r="F273" i="1"/>
  <c r="G273" i="1" s="1"/>
  <c r="C274" i="1" l="1"/>
  <c r="E274" i="1" s="1"/>
  <c r="D274" i="1"/>
  <c r="B275" i="1"/>
  <c r="F274" i="1"/>
  <c r="G274" i="1" s="1"/>
  <c r="C275" i="1" l="1"/>
  <c r="E275" i="1" s="1"/>
  <c r="D275" i="1"/>
  <c r="F275" i="1"/>
  <c r="G275" i="1" s="1"/>
  <c r="B276" i="1"/>
  <c r="D276" i="1" l="1"/>
  <c r="C276" i="1"/>
  <c r="P98" i="1"/>
  <c r="Q98" i="1" s="1"/>
  <c r="R98" i="1" s="1"/>
  <c r="F276" i="1"/>
  <c r="G276" i="1" s="1"/>
  <c r="B277" i="1"/>
  <c r="H276" i="1"/>
  <c r="N98" i="1" s="1"/>
  <c r="T98" i="1" s="1"/>
  <c r="D277" i="1" l="1"/>
  <c r="C277" i="1"/>
  <c r="E277" i="1" s="1"/>
  <c r="F277" i="1"/>
  <c r="G277" i="1" s="1"/>
  <c r="B278" i="1"/>
  <c r="M98" i="1"/>
  <c r="E276" i="1"/>
  <c r="D278" i="1" l="1"/>
  <c r="F278" i="1"/>
  <c r="G278" i="1" s="1"/>
  <c r="B279" i="1"/>
  <c r="C278" i="1"/>
  <c r="E278" i="1" s="1"/>
  <c r="B280" i="1" l="1"/>
  <c r="C279" i="1"/>
  <c r="E279" i="1" s="1"/>
  <c r="F279" i="1"/>
  <c r="G279" i="1" s="1"/>
  <c r="D279" i="1"/>
  <c r="D280" i="1" l="1"/>
  <c r="C280" i="1"/>
  <c r="E280" i="1" s="1"/>
  <c r="F280" i="1"/>
  <c r="G280" i="1" s="1"/>
  <c r="B281" i="1"/>
  <c r="C281" i="1" l="1"/>
  <c r="E281" i="1" s="1"/>
  <c r="B282" i="1"/>
  <c r="F281" i="1"/>
  <c r="G281" i="1" s="1"/>
  <c r="D281" i="1"/>
  <c r="F282" i="1" l="1"/>
  <c r="G282" i="1" s="1"/>
  <c r="D282" i="1"/>
  <c r="B283" i="1"/>
  <c r="C282" i="1"/>
  <c r="E282" i="1" s="1"/>
  <c r="F283" i="1" l="1"/>
  <c r="G283" i="1" s="1"/>
  <c r="D283" i="1"/>
  <c r="P99" i="1"/>
  <c r="Q99" i="1" s="1"/>
  <c r="R99" i="1" s="1"/>
  <c r="C283" i="1"/>
  <c r="B284" i="1"/>
  <c r="H283" i="1"/>
  <c r="N99" i="1" s="1"/>
  <c r="T99" i="1" s="1"/>
  <c r="M99" i="1" l="1"/>
  <c r="E283" i="1"/>
  <c r="F284" i="1"/>
  <c r="G284" i="1" s="1"/>
  <c r="D284" i="1"/>
  <c r="C284" i="1"/>
  <c r="E284" i="1" s="1"/>
  <c r="B285" i="1"/>
  <c r="B286" i="1" l="1"/>
  <c r="D285" i="1"/>
  <c r="C285" i="1"/>
  <c r="E285" i="1" s="1"/>
  <c r="F285" i="1"/>
  <c r="G285" i="1" s="1"/>
  <c r="C286" i="1" l="1"/>
  <c r="E286" i="1" s="1"/>
  <c r="D286" i="1"/>
  <c r="F286" i="1"/>
  <c r="G286" i="1" s="1"/>
  <c r="B287" i="1"/>
  <c r="B288" i="1" l="1"/>
  <c r="F287" i="1"/>
  <c r="G287" i="1" s="1"/>
  <c r="C287" i="1"/>
  <c r="E287" i="1" s="1"/>
  <c r="D287" i="1"/>
  <c r="C288" i="1" l="1"/>
  <c r="E288" i="1" s="1"/>
  <c r="D288" i="1"/>
  <c r="B289" i="1"/>
  <c r="F288" i="1"/>
  <c r="G288" i="1" s="1"/>
  <c r="B290" i="1" l="1"/>
  <c r="F289" i="1"/>
  <c r="G289" i="1" s="1"/>
  <c r="D289" i="1"/>
  <c r="C289" i="1"/>
  <c r="E289" i="1" s="1"/>
  <c r="P100" i="1" l="1"/>
  <c r="Q100" i="1" s="1"/>
  <c r="R100" i="1" s="1"/>
  <c r="D290" i="1"/>
  <c r="C290" i="1"/>
  <c r="F290" i="1"/>
  <c r="G290" i="1" s="1"/>
  <c r="B291" i="1"/>
  <c r="H290" i="1"/>
  <c r="N100" i="1" s="1"/>
  <c r="T100" i="1" s="1"/>
  <c r="U46" i="1" l="1"/>
  <c r="AB46" i="1" s="1"/>
  <c r="C291" i="1"/>
  <c r="D291" i="1"/>
  <c r="F291" i="1"/>
  <c r="G291" i="1" s="1"/>
  <c r="B292" i="1"/>
  <c r="E290" i="1"/>
  <c r="M100" i="1"/>
  <c r="E291" i="1" l="1"/>
  <c r="V86" i="1"/>
  <c r="W46" i="1"/>
  <c r="B293" i="1"/>
  <c r="C292" i="1"/>
  <c r="E292" i="1" s="1"/>
  <c r="D292" i="1"/>
  <c r="F292" i="1"/>
  <c r="G292" i="1" s="1"/>
  <c r="D293" i="1" l="1"/>
  <c r="F293" i="1"/>
  <c r="G293" i="1" s="1"/>
  <c r="B294" i="1"/>
  <c r="C293" i="1"/>
  <c r="E293" i="1" s="1"/>
  <c r="X46" i="1"/>
  <c r="Y46" i="1" s="1"/>
  <c r="B295" i="1" l="1"/>
  <c r="C294" i="1"/>
  <c r="E294" i="1" s="1"/>
  <c r="F294" i="1"/>
  <c r="G294" i="1" s="1"/>
  <c r="D294" i="1"/>
  <c r="F295" i="1" l="1"/>
  <c r="G295" i="1" s="1"/>
  <c r="C295" i="1"/>
  <c r="E295" i="1" s="1"/>
  <c r="D295" i="1"/>
  <c r="B296" i="1"/>
  <c r="D296" i="1" l="1"/>
  <c r="B297" i="1"/>
  <c r="C296" i="1"/>
  <c r="E296" i="1" s="1"/>
  <c r="F296" i="1"/>
  <c r="G296" i="1" s="1"/>
  <c r="F297" i="1" l="1"/>
  <c r="G297" i="1" s="1"/>
  <c r="B298" i="1"/>
  <c r="D297" i="1"/>
  <c r="P101" i="1"/>
  <c r="Q101" i="1" s="1"/>
  <c r="R101" i="1" s="1"/>
  <c r="C297" i="1"/>
  <c r="H297" i="1"/>
  <c r="N101" i="1" s="1"/>
  <c r="T101" i="1" s="1"/>
  <c r="B299" i="1" l="1"/>
  <c r="F298" i="1"/>
  <c r="G298" i="1" s="1"/>
  <c r="D298" i="1"/>
  <c r="C298" i="1"/>
  <c r="E298" i="1" s="1"/>
  <c r="E297" i="1"/>
  <c r="M101" i="1"/>
  <c r="D299" i="1" l="1"/>
  <c r="B300" i="1"/>
  <c r="C299" i="1"/>
  <c r="E299" i="1" s="1"/>
  <c r="F299" i="1"/>
  <c r="G299" i="1" s="1"/>
  <c r="D300" i="1" l="1"/>
  <c r="C300" i="1"/>
  <c r="E300" i="1" s="1"/>
  <c r="F300" i="1"/>
  <c r="G300" i="1" s="1"/>
  <c r="B301" i="1"/>
  <c r="F301" i="1" l="1"/>
  <c r="G301" i="1" s="1"/>
  <c r="B302" i="1"/>
  <c r="C301" i="1"/>
  <c r="E301" i="1" s="1"/>
  <c r="D301" i="1"/>
  <c r="B303" i="1" l="1"/>
  <c r="F302" i="1"/>
  <c r="G302" i="1" s="1"/>
  <c r="C302" i="1"/>
  <c r="E302" i="1" s="1"/>
  <c r="D302" i="1"/>
  <c r="D303" i="1" l="1"/>
  <c r="F303" i="1"/>
  <c r="G303" i="1" s="1"/>
  <c r="C303" i="1"/>
  <c r="E303" i="1" s="1"/>
  <c r="B304" i="1"/>
  <c r="F304" i="1" l="1"/>
  <c r="G304" i="1" s="1"/>
  <c r="P102" i="1"/>
  <c r="Q102" i="1" s="1"/>
  <c r="R102" i="1" s="1"/>
  <c r="C304" i="1"/>
  <c r="D304" i="1"/>
  <c r="B305" i="1"/>
  <c r="H304" i="1"/>
  <c r="N102" i="1" s="1"/>
  <c r="T114" i="1" l="1"/>
  <c r="T108" i="1"/>
  <c r="T102" i="1"/>
  <c r="T103" i="1"/>
  <c r="T104" i="1"/>
  <c r="T107" i="1"/>
  <c r="T109" i="1"/>
  <c r="T105" i="1"/>
  <c r="T106" i="1"/>
  <c r="T110" i="1"/>
  <c r="T113" i="1"/>
  <c r="T112" i="1"/>
  <c r="T111" i="1"/>
  <c r="F305" i="1"/>
  <c r="G305" i="1" s="1"/>
  <c r="B306" i="1"/>
  <c r="C305" i="1"/>
  <c r="E305" i="1" s="1"/>
  <c r="D305" i="1"/>
  <c r="E304" i="1"/>
  <c r="M102" i="1"/>
  <c r="F306" i="1" l="1"/>
  <c r="G306" i="1" s="1"/>
  <c r="D306" i="1"/>
  <c r="C306" i="1"/>
  <c r="E306" i="1" s="1"/>
  <c r="B307" i="1"/>
  <c r="F307" i="1" l="1"/>
  <c r="G307" i="1" s="1"/>
  <c r="B308" i="1"/>
  <c r="C307" i="1"/>
  <c r="E307" i="1" s="1"/>
  <c r="D307" i="1"/>
  <c r="F308" i="1" l="1"/>
  <c r="G308" i="1" s="1"/>
  <c r="D308" i="1"/>
  <c r="C308" i="1"/>
  <c r="E308" i="1" s="1"/>
  <c r="B309" i="1"/>
  <c r="B310" i="1" l="1"/>
  <c r="F309" i="1"/>
  <c r="G309" i="1" s="1"/>
  <c r="C309" i="1"/>
  <c r="E309" i="1" s="1"/>
  <c r="D309" i="1"/>
  <c r="D310" i="1" l="1"/>
  <c r="B311" i="1"/>
  <c r="C310" i="1"/>
  <c r="E310" i="1" s="1"/>
  <c r="F310" i="1"/>
  <c r="G310" i="1" s="1"/>
  <c r="C311" i="1" l="1"/>
  <c r="B312" i="1"/>
  <c r="P103" i="1"/>
  <c r="Q103" i="1" s="1"/>
  <c r="R103" i="1" s="1"/>
  <c r="D311" i="1"/>
  <c r="F311" i="1"/>
  <c r="G311" i="1" s="1"/>
  <c r="B313" i="1" l="1"/>
  <c r="D312" i="1"/>
  <c r="C312" i="1"/>
  <c r="E312" i="1" s="1"/>
  <c r="F312" i="1"/>
  <c r="G312" i="1" s="1"/>
  <c r="E311" i="1"/>
  <c r="M103" i="1"/>
  <c r="C313" i="1" l="1"/>
  <c r="E313" i="1" s="1"/>
  <c r="B314" i="1"/>
  <c r="F313" i="1"/>
  <c r="G313" i="1" s="1"/>
  <c r="D313" i="1"/>
  <c r="B315" i="1" l="1"/>
  <c r="C314" i="1"/>
  <c r="E314" i="1" s="1"/>
  <c r="F314" i="1"/>
  <c r="G314" i="1" s="1"/>
  <c r="D314" i="1"/>
  <c r="B316" i="1" l="1"/>
  <c r="F315" i="1"/>
  <c r="G315" i="1" s="1"/>
  <c r="C315" i="1"/>
  <c r="E315" i="1" s="1"/>
  <c r="D315" i="1"/>
  <c r="B317" i="1" l="1"/>
  <c r="C316" i="1"/>
  <c r="E316" i="1" s="1"/>
  <c r="F316" i="1"/>
  <c r="G316" i="1" s="1"/>
  <c r="D316" i="1"/>
  <c r="C317" i="1" l="1"/>
  <c r="E317" i="1" s="1"/>
  <c r="D317" i="1"/>
  <c r="F317" i="1"/>
  <c r="G317" i="1" s="1"/>
  <c r="B318" i="1"/>
  <c r="F318" i="1" l="1"/>
  <c r="G318" i="1" s="1"/>
  <c r="P104" i="1"/>
  <c r="Q104" i="1" s="1"/>
  <c r="R104" i="1" s="1"/>
  <c r="C318" i="1"/>
  <c r="D318" i="1"/>
  <c r="B319" i="1"/>
  <c r="B320" i="1" l="1"/>
  <c r="C319" i="1"/>
  <c r="E319" i="1" s="1"/>
  <c r="D319" i="1"/>
  <c r="F319" i="1"/>
  <c r="G319" i="1" s="1"/>
  <c r="E318" i="1"/>
  <c r="M104" i="1"/>
  <c r="D320" i="1" l="1"/>
  <c r="C320" i="1"/>
  <c r="E320" i="1" s="1"/>
  <c r="F320" i="1"/>
  <c r="G320" i="1" s="1"/>
  <c r="B321" i="1"/>
  <c r="U47" i="1" s="1"/>
  <c r="AB47" i="1" s="1"/>
  <c r="B322" i="1" l="1"/>
  <c r="F321" i="1"/>
  <c r="G321" i="1" s="1"/>
  <c r="D321" i="1"/>
  <c r="C321" i="1"/>
  <c r="E321" i="1" l="1"/>
  <c r="V87" i="1"/>
  <c r="Z36" i="1"/>
  <c r="W47" i="1"/>
  <c r="F322" i="1"/>
  <c r="G322" i="1" s="1"/>
  <c r="D322" i="1"/>
  <c r="B323" i="1"/>
  <c r="C322" i="1"/>
  <c r="E322" i="1" s="1"/>
  <c r="W48" i="1" l="1"/>
  <c r="X47" i="1"/>
  <c r="Y47" i="1" s="1"/>
  <c r="B324" i="1"/>
  <c r="F323" i="1"/>
  <c r="G323" i="1" s="1"/>
  <c r="C323" i="1"/>
  <c r="E323" i="1" s="1"/>
  <c r="D323" i="1"/>
  <c r="C324" i="1" l="1"/>
  <c r="E324" i="1" s="1"/>
  <c r="D324" i="1"/>
  <c r="B325" i="1"/>
  <c r="F324" i="1"/>
  <c r="G324" i="1" s="1"/>
  <c r="X48" i="1"/>
  <c r="Y48" i="1" s="1"/>
  <c r="W49" i="1"/>
  <c r="W50" i="1" l="1"/>
  <c r="X49" i="1"/>
  <c r="Y49" i="1" s="1"/>
  <c r="F325" i="1"/>
  <c r="G325" i="1" s="1"/>
  <c r="P105" i="1"/>
  <c r="Q105" i="1" s="1"/>
  <c r="R105" i="1" s="1"/>
  <c r="D325" i="1"/>
  <c r="B326" i="1"/>
  <c r="C325" i="1"/>
  <c r="M105" i="1" l="1"/>
  <c r="E325" i="1"/>
  <c r="F326" i="1"/>
  <c r="G326" i="1" s="1"/>
  <c r="B327" i="1"/>
  <c r="D326" i="1"/>
  <c r="C326" i="1"/>
  <c r="E326" i="1" s="1"/>
  <c r="W51" i="1"/>
  <c r="X50" i="1"/>
  <c r="Y50" i="1" s="1"/>
  <c r="B328" i="1" l="1"/>
  <c r="C327" i="1"/>
  <c r="E327" i="1" s="1"/>
  <c r="F327" i="1"/>
  <c r="G327" i="1" s="1"/>
  <c r="D327" i="1"/>
  <c r="X51" i="1"/>
  <c r="Y51" i="1" s="1"/>
  <c r="W52" i="1"/>
  <c r="X52" i="1" l="1"/>
  <c r="Y52" i="1" s="1"/>
  <c r="W53" i="1"/>
  <c r="C328" i="1"/>
  <c r="E328" i="1" s="1"/>
  <c r="B329" i="1"/>
  <c r="F328" i="1"/>
  <c r="G328" i="1" s="1"/>
  <c r="D328" i="1"/>
  <c r="B330" i="1" l="1"/>
  <c r="F329" i="1"/>
  <c r="G329" i="1" s="1"/>
  <c r="C329" i="1"/>
  <c r="E329" i="1" s="1"/>
  <c r="D329" i="1"/>
  <c r="W54" i="1"/>
  <c r="X53" i="1"/>
  <c r="Y53" i="1" s="1"/>
  <c r="X54" i="1" l="1"/>
  <c r="Y54" i="1" s="1"/>
  <c r="W55" i="1"/>
  <c r="X55" i="1" s="1"/>
  <c r="Y55" i="1" s="1"/>
  <c r="C330" i="1"/>
  <c r="E330" i="1" s="1"/>
  <c r="B331" i="1"/>
  <c r="F330" i="1"/>
  <c r="G330" i="1" s="1"/>
  <c r="D330" i="1"/>
  <c r="D331" i="1" l="1"/>
  <c r="B332" i="1"/>
  <c r="C331" i="1"/>
  <c r="E331" i="1" s="1"/>
  <c r="F331" i="1"/>
  <c r="G331" i="1" s="1"/>
  <c r="B333" i="1" l="1"/>
  <c r="D332" i="1"/>
  <c r="P106" i="1"/>
  <c r="Q106" i="1" s="1"/>
  <c r="R106" i="1" s="1"/>
  <c r="C332" i="1"/>
  <c r="F332" i="1"/>
  <c r="G332" i="1" s="1"/>
  <c r="E332" i="1" l="1"/>
  <c r="M106" i="1"/>
  <c r="B334" i="1"/>
  <c r="C333" i="1"/>
  <c r="E333" i="1" s="1"/>
  <c r="F333" i="1"/>
  <c r="G333" i="1" s="1"/>
  <c r="D333" i="1"/>
  <c r="C334" i="1" l="1"/>
  <c r="E334" i="1" s="1"/>
  <c r="D334" i="1"/>
  <c r="F334" i="1"/>
  <c r="G334" i="1" s="1"/>
  <c r="B335" i="1"/>
  <c r="B336" i="1" l="1"/>
  <c r="F335" i="1"/>
  <c r="G335" i="1" s="1"/>
  <c r="D335" i="1"/>
  <c r="C335" i="1"/>
  <c r="E335" i="1" s="1"/>
  <c r="F336" i="1" l="1"/>
  <c r="G336" i="1" s="1"/>
  <c r="C336" i="1"/>
  <c r="E336" i="1" s="1"/>
  <c r="D336" i="1"/>
  <c r="B337" i="1"/>
  <c r="B338" i="1" l="1"/>
  <c r="F337" i="1"/>
  <c r="G337" i="1" s="1"/>
  <c r="C337" i="1"/>
  <c r="E337" i="1" s="1"/>
  <c r="D337" i="1"/>
  <c r="F338" i="1" l="1"/>
  <c r="G338" i="1" s="1"/>
  <c r="B339" i="1"/>
  <c r="D338" i="1"/>
  <c r="C338" i="1"/>
  <c r="E338" i="1" s="1"/>
  <c r="F339" i="1" l="1"/>
  <c r="G339" i="1" s="1"/>
  <c r="C339" i="1"/>
  <c r="D339" i="1"/>
  <c r="B340" i="1"/>
  <c r="P107" i="1"/>
  <c r="Q107" i="1" s="1"/>
  <c r="R107" i="1" s="1"/>
  <c r="C340" i="1" l="1"/>
  <c r="E340" i="1" s="1"/>
  <c r="B341" i="1"/>
  <c r="F340" i="1"/>
  <c r="G340" i="1" s="1"/>
  <c r="D340" i="1"/>
  <c r="E339" i="1"/>
  <c r="M107" i="1"/>
  <c r="B342" i="1" l="1"/>
  <c r="F341" i="1"/>
  <c r="G341" i="1" s="1"/>
  <c r="D341" i="1"/>
  <c r="C341" i="1"/>
  <c r="E341" i="1" s="1"/>
  <c r="B343" i="1" l="1"/>
  <c r="F342" i="1"/>
  <c r="G342" i="1" s="1"/>
  <c r="C342" i="1"/>
  <c r="E342" i="1" s="1"/>
  <c r="D342" i="1"/>
  <c r="B344" i="1" l="1"/>
  <c r="D343" i="1"/>
  <c r="F343" i="1"/>
  <c r="G343" i="1" s="1"/>
  <c r="C343" i="1"/>
  <c r="E343" i="1" s="1"/>
  <c r="D344" i="1" l="1"/>
  <c r="F344" i="1"/>
  <c r="G344" i="1" s="1"/>
  <c r="B345" i="1"/>
  <c r="C344" i="1"/>
  <c r="E344" i="1" s="1"/>
  <c r="D345" i="1" l="1"/>
  <c r="B346" i="1"/>
  <c r="C345" i="1"/>
  <c r="E345" i="1" s="1"/>
  <c r="F345" i="1"/>
  <c r="G345" i="1" s="1"/>
  <c r="P108" i="1" l="1"/>
  <c r="Q108" i="1" s="1"/>
  <c r="R108" i="1" s="1"/>
  <c r="B347" i="1"/>
  <c r="C346" i="1"/>
  <c r="D346" i="1"/>
  <c r="F346" i="1"/>
  <c r="G346" i="1" s="1"/>
  <c r="E346" i="1" l="1"/>
  <c r="M108" i="1"/>
  <c r="C347" i="1"/>
  <c r="E347" i="1" s="1"/>
  <c r="D347" i="1"/>
  <c r="F347" i="1"/>
  <c r="G347" i="1" s="1"/>
  <c r="B348" i="1"/>
  <c r="B349" i="1" l="1"/>
  <c r="D348" i="1"/>
  <c r="F348" i="1"/>
  <c r="G348" i="1" s="1"/>
  <c r="C348" i="1"/>
  <c r="E348" i="1" s="1"/>
  <c r="B350" i="1" l="1"/>
  <c r="F349" i="1"/>
  <c r="G349" i="1" s="1"/>
  <c r="C349" i="1"/>
  <c r="E349" i="1" s="1"/>
  <c r="D349" i="1"/>
  <c r="D350" i="1" l="1"/>
  <c r="C350" i="1"/>
  <c r="E350" i="1" s="1"/>
  <c r="B351" i="1"/>
  <c r="F350" i="1"/>
  <c r="G350" i="1" s="1"/>
  <c r="B352" i="1" l="1"/>
  <c r="C351" i="1"/>
  <c r="E351" i="1" s="1"/>
  <c r="F351" i="1"/>
  <c r="G351" i="1" s="1"/>
  <c r="D351" i="1"/>
  <c r="B353" i="1" l="1"/>
  <c r="C352" i="1"/>
  <c r="E352" i="1" s="1"/>
  <c r="F352" i="1"/>
  <c r="G352" i="1" s="1"/>
  <c r="D352" i="1"/>
  <c r="P109" i="1" l="1"/>
  <c r="Q109" i="1" s="1"/>
  <c r="R109" i="1" s="1"/>
  <c r="C353" i="1"/>
  <c r="B354" i="1"/>
  <c r="F353" i="1"/>
  <c r="G353" i="1" s="1"/>
  <c r="D353" i="1"/>
  <c r="B355" i="1" l="1"/>
  <c r="D354" i="1"/>
  <c r="C354" i="1"/>
  <c r="E354" i="1" s="1"/>
  <c r="F354" i="1"/>
  <c r="G354" i="1" s="1"/>
  <c r="E353" i="1"/>
  <c r="M109" i="1"/>
  <c r="B356" i="1" l="1"/>
  <c r="F355" i="1"/>
  <c r="G355" i="1" s="1"/>
  <c r="D355" i="1"/>
  <c r="C355" i="1"/>
  <c r="E355" i="1" s="1"/>
  <c r="B357" i="1" l="1"/>
  <c r="F356" i="1"/>
  <c r="G356" i="1" s="1"/>
  <c r="C356" i="1"/>
  <c r="E356" i="1" s="1"/>
  <c r="D356" i="1"/>
  <c r="D357" i="1" l="1"/>
  <c r="C357" i="1"/>
  <c r="E357" i="1" s="1"/>
  <c r="F357" i="1"/>
  <c r="G357" i="1" s="1"/>
  <c r="B358" i="1"/>
  <c r="C358" i="1" l="1"/>
  <c r="E358" i="1" s="1"/>
  <c r="D358" i="1"/>
  <c r="B359" i="1"/>
  <c r="F358" i="1"/>
  <c r="G358" i="1" s="1"/>
  <c r="B360" i="1" l="1"/>
  <c r="F359" i="1"/>
  <c r="G359" i="1" s="1"/>
  <c r="D359" i="1"/>
  <c r="C359" i="1"/>
  <c r="E359" i="1" s="1"/>
  <c r="P110" i="1" l="1"/>
  <c r="Q110" i="1" s="1"/>
  <c r="R110" i="1" s="1"/>
  <c r="F360" i="1"/>
  <c r="G360" i="1" s="1"/>
  <c r="D360" i="1"/>
  <c r="C360" i="1"/>
  <c r="B361" i="1"/>
  <c r="B362" i="1" l="1"/>
  <c r="F361" i="1"/>
  <c r="G361" i="1" s="1"/>
  <c r="C361" i="1"/>
  <c r="E361" i="1" s="1"/>
  <c r="D361" i="1"/>
  <c r="E360" i="1"/>
  <c r="M110" i="1"/>
  <c r="B363" i="1" l="1"/>
  <c r="C362" i="1"/>
  <c r="E362" i="1" s="1"/>
  <c r="D362" i="1"/>
  <c r="F362" i="1"/>
  <c r="G362" i="1" s="1"/>
  <c r="D363" i="1" l="1"/>
  <c r="F363" i="1"/>
  <c r="G363" i="1" s="1"/>
  <c r="C363" i="1"/>
  <c r="E363" i="1" s="1"/>
  <c r="B364" i="1"/>
  <c r="B365" i="1" l="1"/>
  <c r="C364" i="1"/>
  <c r="E364" i="1" s="1"/>
  <c r="F364" i="1"/>
  <c r="G364" i="1" s="1"/>
  <c r="D364" i="1"/>
  <c r="B366" i="1" l="1"/>
  <c r="C365" i="1"/>
  <c r="E365" i="1" s="1"/>
  <c r="D365" i="1"/>
  <c r="F365" i="1"/>
  <c r="G365" i="1" s="1"/>
  <c r="F366" i="1" l="1"/>
  <c r="G366" i="1" s="1"/>
  <c r="D366" i="1"/>
  <c r="B367" i="1"/>
  <c r="C366" i="1"/>
  <c r="E366" i="1" s="1"/>
  <c r="B368" i="1" l="1"/>
  <c r="C367" i="1"/>
  <c r="F367" i="1"/>
  <c r="G367" i="1" s="1"/>
  <c r="P111" i="1"/>
  <c r="Q111" i="1" s="1"/>
  <c r="R111" i="1" s="1"/>
  <c r="D367" i="1"/>
  <c r="E367" i="1" l="1"/>
  <c r="M111" i="1"/>
  <c r="D368" i="1"/>
  <c r="B369" i="1"/>
  <c r="F368" i="1"/>
  <c r="G368" i="1" s="1"/>
  <c r="C368" i="1"/>
  <c r="E368" i="1" s="1"/>
  <c r="D369" i="1" l="1"/>
  <c r="F369" i="1"/>
  <c r="G369" i="1" s="1"/>
  <c r="C369" i="1"/>
  <c r="E369" i="1" s="1"/>
  <c r="B370" i="1"/>
  <c r="C370" i="1" l="1"/>
  <c r="E370" i="1" s="1"/>
  <c r="B371" i="1"/>
  <c r="F370" i="1"/>
  <c r="G370" i="1" s="1"/>
  <c r="D370" i="1"/>
  <c r="B372" i="1" l="1"/>
  <c r="F371" i="1"/>
  <c r="G371" i="1" s="1"/>
  <c r="C371" i="1"/>
  <c r="E371" i="1" s="1"/>
  <c r="D371" i="1"/>
  <c r="C372" i="1" l="1"/>
  <c r="E372" i="1" s="1"/>
  <c r="F372" i="1"/>
  <c r="G372" i="1" s="1"/>
  <c r="D372" i="1"/>
  <c r="B373" i="1"/>
  <c r="D373" i="1" l="1"/>
  <c r="F373" i="1"/>
  <c r="G373" i="1" s="1"/>
  <c r="C373" i="1"/>
  <c r="E373" i="1" s="1"/>
  <c r="B374" i="1"/>
  <c r="C374" i="1" l="1"/>
  <c r="P112" i="1"/>
  <c r="Q112" i="1" s="1"/>
  <c r="R112" i="1" s="1"/>
  <c r="D374" i="1"/>
  <c r="B375" i="1"/>
  <c r="F374" i="1"/>
  <c r="G374" i="1" s="1"/>
  <c r="D375" i="1" l="1"/>
  <c r="C375" i="1"/>
  <c r="E375" i="1" s="1"/>
  <c r="F375" i="1"/>
  <c r="G375" i="1" s="1"/>
  <c r="B376" i="1"/>
  <c r="M112" i="1"/>
  <c r="E374" i="1"/>
  <c r="B377" i="1" l="1"/>
  <c r="C376" i="1"/>
  <c r="E376" i="1" s="1"/>
  <c r="D376" i="1"/>
  <c r="F376" i="1"/>
  <c r="G376" i="1" s="1"/>
  <c r="B378" i="1" l="1"/>
  <c r="F377" i="1"/>
  <c r="G377" i="1" s="1"/>
  <c r="C377" i="1"/>
  <c r="E377" i="1" s="1"/>
  <c r="D377" i="1"/>
  <c r="B379" i="1" l="1"/>
  <c r="D378" i="1"/>
  <c r="C378" i="1"/>
  <c r="E378" i="1" s="1"/>
  <c r="F378" i="1"/>
  <c r="G378" i="1" s="1"/>
  <c r="C379" i="1" l="1"/>
  <c r="E379" i="1" s="1"/>
  <c r="B380" i="1"/>
  <c r="D379" i="1"/>
  <c r="F379" i="1"/>
  <c r="G379" i="1" s="1"/>
  <c r="C380" i="1" l="1"/>
  <c r="E380" i="1" s="1"/>
  <c r="D380" i="1"/>
  <c r="B381" i="1"/>
  <c r="F380" i="1"/>
  <c r="G380" i="1" s="1"/>
  <c r="B382" i="1" l="1"/>
  <c r="P113" i="1"/>
  <c r="Q113" i="1" s="1"/>
  <c r="R113" i="1" s="1"/>
  <c r="D381" i="1"/>
  <c r="F381" i="1"/>
  <c r="G381" i="1" s="1"/>
  <c r="C381" i="1"/>
  <c r="E381" i="1" l="1"/>
  <c r="M113" i="1"/>
  <c r="B383" i="1"/>
  <c r="F382" i="1"/>
  <c r="G382" i="1" s="1"/>
  <c r="C382" i="1"/>
  <c r="E382" i="1" s="1"/>
  <c r="D382" i="1"/>
  <c r="D383" i="1" l="1"/>
  <c r="B384" i="1"/>
  <c r="F383" i="1"/>
  <c r="G383" i="1" s="1"/>
  <c r="C383" i="1"/>
  <c r="E383" i="1" s="1"/>
  <c r="D384" i="1" l="1"/>
  <c r="C384" i="1"/>
  <c r="E384" i="1" s="1"/>
  <c r="B385" i="1"/>
  <c r="F384" i="1"/>
  <c r="G384" i="1" s="1"/>
  <c r="F385" i="1" l="1"/>
  <c r="G385" i="1" s="1"/>
  <c r="C385" i="1"/>
  <c r="E385" i="1" s="1"/>
  <c r="B386" i="1"/>
  <c r="D385" i="1"/>
  <c r="B387" i="1" l="1"/>
  <c r="F386" i="1"/>
  <c r="G386" i="1" s="1"/>
  <c r="C386" i="1"/>
  <c r="E386" i="1" s="1"/>
  <c r="D386" i="1"/>
  <c r="F387" i="1" l="1"/>
  <c r="G387" i="1" s="1"/>
  <c r="C387" i="1"/>
  <c r="E387" i="1" s="1"/>
  <c r="B388" i="1"/>
  <c r="D387" i="1"/>
  <c r="D388" i="1" l="1"/>
  <c r="F388" i="1"/>
  <c r="G388" i="1" s="1"/>
  <c r="C388" i="1"/>
  <c r="B389" i="1"/>
  <c r="P114" i="1"/>
  <c r="Q114" i="1" s="1"/>
  <c r="R114" i="1" s="1"/>
  <c r="D389" i="1" l="1"/>
  <c r="F389" i="1"/>
  <c r="G389" i="1" s="1"/>
  <c r="C389" i="1"/>
  <c r="E389" i="1" s="1"/>
  <c r="B390" i="1"/>
  <c r="M114" i="1"/>
  <c r="E388" i="1"/>
  <c r="D390" i="1" l="1"/>
  <c r="F390" i="1"/>
  <c r="G390" i="1" s="1"/>
  <c r="C390" i="1"/>
  <c r="E390" i="1" s="1"/>
  <c r="B391" i="1"/>
  <c r="B392" i="1" l="1"/>
  <c r="C391" i="1"/>
  <c r="E391" i="1" s="1"/>
  <c r="D391" i="1"/>
  <c r="F391" i="1"/>
  <c r="G391" i="1" s="1"/>
  <c r="B393" i="1" l="1"/>
  <c r="C392" i="1"/>
  <c r="E392" i="1" s="1"/>
  <c r="D392" i="1"/>
  <c r="F392" i="1"/>
  <c r="G392" i="1" s="1"/>
  <c r="C393" i="1" l="1"/>
  <c r="E393" i="1" s="1"/>
  <c r="B394" i="1"/>
  <c r="F393" i="1"/>
  <c r="G393" i="1" s="1"/>
  <c r="D393" i="1"/>
  <c r="D394" i="1" l="1"/>
  <c r="F394" i="1"/>
  <c r="G394" i="1" s="1"/>
  <c r="C394" i="1"/>
  <c r="E394" i="1" s="1"/>
  <c r="B395" i="1"/>
  <c r="D395" i="1" l="1"/>
  <c r="B396" i="1"/>
  <c r="P115" i="1"/>
  <c r="Q115" i="1" s="1"/>
  <c r="R115" i="1" s="1"/>
  <c r="F395" i="1"/>
  <c r="G395" i="1" s="1"/>
  <c r="C395" i="1"/>
  <c r="B397" i="1" l="1"/>
  <c r="D396" i="1"/>
  <c r="C396" i="1"/>
  <c r="E396" i="1" s="1"/>
  <c r="F396" i="1"/>
  <c r="G396" i="1" s="1"/>
  <c r="M115" i="1"/>
  <c r="E395" i="1"/>
  <c r="D397" i="1" l="1"/>
  <c r="C397" i="1"/>
  <c r="E397" i="1" s="1"/>
  <c r="F397" i="1"/>
  <c r="G397" i="1" s="1"/>
  <c r="B398" i="1"/>
  <c r="C398" i="1" l="1"/>
  <c r="E398" i="1" s="1"/>
  <c r="B399" i="1"/>
  <c r="F398" i="1"/>
  <c r="G398" i="1" s="1"/>
  <c r="D398" i="1"/>
  <c r="C399" i="1" l="1"/>
  <c r="E399" i="1" s="1"/>
  <c r="B400" i="1"/>
  <c r="F399" i="1"/>
  <c r="G399" i="1" s="1"/>
  <c r="D399" i="1"/>
  <c r="C400" i="1" l="1"/>
  <c r="E400" i="1" s="1"/>
  <c r="D400" i="1"/>
  <c r="F400" i="1"/>
  <c r="G400" i="1" s="1"/>
  <c r="B401" i="1"/>
  <c r="C401" i="1" l="1"/>
  <c r="E401" i="1" s="1"/>
  <c r="F401" i="1"/>
  <c r="G401" i="1" s="1"/>
  <c r="B402" i="1"/>
  <c r="D401" i="1"/>
  <c r="B403" i="1" l="1"/>
  <c r="P116" i="1"/>
  <c r="Q116" i="1" s="1"/>
  <c r="R116" i="1" s="1"/>
  <c r="D402" i="1"/>
  <c r="C402" i="1"/>
  <c r="F402" i="1"/>
  <c r="G402" i="1" s="1"/>
  <c r="M116" i="1" l="1"/>
  <c r="E402" i="1"/>
  <c r="C403" i="1"/>
  <c r="E403" i="1" s="1"/>
  <c r="B404" i="1"/>
  <c r="F403" i="1"/>
  <c r="G403" i="1" s="1"/>
  <c r="D403" i="1"/>
  <c r="F404" i="1" l="1"/>
  <c r="G404" i="1" s="1"/>
  <c r="D404" i="1"/>
  <c r="C404" i="1"/>
  <c r="E404" i="1" s="1"/>
  <c r="B405" i="1"/>
  <c r="C405" i="1" l="1"/>
  <c r="E405" i="1" s="1"/>
  <c r="F405" i="1"/>
  <c r="G405" i="1" s="1"/>
  <c r="D405" i="1"/>
  <c r="B406" i="1"/>
  <c r="C406" i="1" l="1"/>
  <c r="E406" i="1" s="1"/>
  <c r="B407" i="1"/>
  <c r="F406" i="1"/>
  <c r="G406" i="1" s="1"/>
  <c r="D406" i="1"/>
  <c r="D407" i="1" l="1"/>
  <c r="F407" i="1"/>
  <c r="G407" i="1" s="1"/>
  <c r="B408" i="1"/>
  <c r="C407" i="1"/>
  <c r="E407" i="1" s="1"/>
  <c r="C408" i="1" l="1"/>
  <c r="E408" i="1" s="1"/>
  <c r="F408" i="1"/>
  <c r="G408" i="1" s="1"/>
  <c r="D408" i="1"/>
  <c r="B409" i="1"/>
  <c r="P117" i="1" l="1"/>
  <c r="Q117" i="1" s="1"/>
  <c r="R117" i="1" s="1"/>
  <c r="B410" i="1"/>
  <c r="D409" i="1"/>
  <c r="F409" i="1"/>
  <c r="G409" i="1" s="1"/>
  <c r="C409" i="1"/>
  <c r="B411" i="1" l="1"/>
  <c r="C410" i="1"/>
  <c r="E410" i="1" s="1"/>
  <c r="F410" i="1"/>
  <c r="G410" i="1" s="1"/>
  <c r="D410" i="1"/>
  <c r="M117" i="1"/>
  <c r="E409" i="1"/>
  <c r="B412" i="1" l="1"/>
  <c r="F411" i="1"/>
  <c r="G411" i="1" s="1"/>
  <c r="C411" i="1"/>
  <c r="E411" i="1" s="1"/>
  <c r="D411" i="1"/>
  <c r="F412" i="1" l="1"/>
  <c r="G412" i="1" s="1"/>
  <c r="D412" i="1"/>
  <c r="B413" i="1"/>
  <c r="C412" i="1"/>
  <c r="E412" i="1" s="1"/>
  <c r="C413" i="1" l="1"/>
  <c r="E413" i="1" s="1"/>
  <c r="B414" i="1"/>
  <c r="F413" i="1"/>
  <c r="G413" i="1" s="1"/>
  <c r="D413" i="1"/>
  <c r="F414" i="1" l="1"/>
  <c r="G414" i="1" s="1"/>
  <c r="D414" i="1"/>
  <c r="C414" i="1"/>
  <c r="E414" i="1" s="1"/>
  <c r="B415" i="1"/>
  <c r="F415" i="1" l="1"/>
  <c r="G415" i="1" s="1"/>
  <c r="D415" i="1"/>
  <c r="B416" i="1"/>
  <c r="C415" i="1"/>
  <c r="E415" i="1" s="1"/>
  <c r="P118" i="1" l="1"/>
  <c r="Q118" i="1" s="1"/>
  <c r="R118" i="1" s="1"/>
  <c r="B417" i="1"/>
  <c r="D416" i="1"/>
  <c r="F416" i="1"/>
  <c r="G416" i="1" s="1"/>
  <c r="C416" i="1"/>
  <c r="M118" i="1" l="1"/>
  <c r="E416" i="1"/>
  <c r="C417" i="1"/>
  <c r="E417" i="1" s="1"/>
  <c r="B418" i="1"/>
  <c r="F417" i="1"/>
  <c r="G417" i="1" s="1"/>
  <c r="D417" i="1"/>
  <c r="F418" i="1" l="1"/>
  <c r="G418" i="1" s="1"/>
  <c r="D418" i="1"/>
  <c r="B419" i="1"/>
  <c r="C418" i="1"/>
  <c r="E418" i="1" s="1"/>
  <c r="F419" i="1" l="1"/>
  <c r="G419" i="1" s="1"/>
  <c r="D419" i="1"/>
  <c r="C419" i="1"/>
  <c r="E419" i="1" s="1"/>
  <c r="B420" i="1"/>
  <c r="C420" i="1" l="1"/>
  <c r="E420" i="1" s="1"/>
  <c r="B421" i="1"/>
  <c r="F420" i="1"/>
  <c r="G420" i="1" s="1"/>
  <c r="D420" i="1"/>
  <c r="C421" i="1" l="1"/>
  <c r="E421" i="1" s="1"/>
  <c r="B422" i="1"/>
  <c r="F421" i="1"/>
  <c r="G421" i="1" s="1"/>
  <c r="D421" i="1"/>
  <c r="F422" i="1" l="1"/>
  <c r="G422" i="1" s="1"/>
  <c r="D422" i="1"/>
  <c r="C422" i="1"/>
  <c r="E422" i="1" s="1"/>
  <c r="B423" i="1"/>
  <c r="B424" i="1" l="1"/>
  <c r="C423" i="1"/>
  <c r="P119" i="1"/>
  <c r="Q119" i="1" s="1"/>
  <c r="R119" i="1" s="1"/>
  <c r="F423" i="1"/>
  <c r="G423" i="1" s="1"/>
  <c r="D423" i="1"/>
  <c r="M119" i="1" l="1"/>
  <c r="E423" i="1"/>
  <c r="D424" i="1"/>
  <c r="F424" i="1"/>
  <c r="G424" i="1" s="1"/>
  <c r="C424" i="1"/>
  <c r="E424" i="1" s="1"/>
  <c r="B425" i="1"/>
  <c r="D425" i="1" l="1"/>
  <c r="F425" i="1"/>
  <c r="G425" i="1" s="1"/>
  <c r="B426" i="1"/>
  <c r="C425" i="1"/>
  <c r="E425" i="1" s="1"/>
  <c r="D426" i="1" l="1"/>
  <c r="F426" i="1"/>
  <c r="G426" i="1" s="1"/>
  <c r="B427" i="1"/>
  <c r="C426" i="1"/>
  <c r="E426" i="1" s="1"/>
  <c r="C427" i="1" l="1"/>
  <c r="E427" i="1" s="1"/>
  <c r="F427" i="1"/>
  <c r="G427" i="1" s="1"/>
  <c r="B428" i="1"/>
  <c r="D427" i="1"/>
  <c r="D428" i="1" l="1"/>
  <c r="F428" i="1"/>
  <c r="G428" i="1" s="1"/>
  <c r="B429" i="1"/>
  <c r="C428" i="1"/>
  <c r="E428" i="1" s="1"/>
  <c r="F429" i="1" l="1"/>
  <c r="G429" i="1" s="1"/>
  <c r="C429" i="1"/>
  <c r="E429" i="1" s="1"/>
  <c r="D429" i="1"/>
  <c r="B430" i="1"/>
  <c r="F430" i="1" l="1"/>
  <c r="G430" i="1" s="1"/>
  <c r="P120" i="1"/>
  <c r="Q120" i="1" s="1"/>
  <c r="R120" i="1" s="1"/>
  <c r="C430" i="1"/>
  <c r="D430" i="1"/>
  <c r="B431" i="1"/>
  <c r="B432" i="1" l="1"/>
  <c r="C431" i="1"/>
  <c r="E431" i="1" s="1"/>
  <c r="D431" i="1"/>
  <c r="F431" i="1"/>
  <c r="G431" i="1" s="1"/>
  <c r="M120" i="1"/>
  <c r="E430" i="1"/>
  <c r="B433" i="1" l="1"/>
  <c r="C432" i="1"/>
  <c r="E432" i="1" s="1"/>
  <c r="D432" i="1"/>
  <c r="F432" i="1"/>
  <c r="G432" i="1" s="1"/>
  <c r="D433" i="1" l="1"/>
  <c r="B434" i="1"/>
  <c r="F433" i="1"/>
  <c r="G433" i="1" s="1"/>
  <c r="C433" i="1"/>
  <c r="E433" i="1" s="1"/>
  <c r="D434" i="1" l="1"/>
  <c r="F434" i="1"/>
  <c r="G434" i="1" s="1"/>
  <c r="C434" i="1"/>
  <c r="E434" i="1" s="1"/>
  <c r="B435" i="1"/>
  <c r="B436" i="1" l="1"/>
  <c r="C435" i="1"/>
  <c r="E435" i="1" s="1"/>
  <c r="D435" i="1"/>
  <c r="F435" i="1"/>
  <c r="G435" i="1" s="1"/>
  <c r="B437" i="1" l="1"/>
  <c r="D436" i="1"/>
  <c r="C436" i="1"/>
  <c r="E436" i="1" s="1"/>
  <c r="F436" i="1"/>
  <c r="G436" i="1" s="1"/>
  <c r="D437" i="1" l="1"/>
  <c r="B438" i="1"/>
  <c r="F437" i="1"/>
  <c r="G437" i="1" s="1"/>
  <c r="P121" i="1"/>
  <c r="Q121" i="1" s="1"/>
  <c r="R121" i="1" s="1"/>
  <c r="C437" i="1"/>
  <c r="D438" i="1" l="1"/>
  <c r="F438" i="1"/>
  <c r="G438" i="1" s="1"/>
  <c r="C438" i="1"/>
  <c r="E438" i="1" s="1"/>
  <c r="B439" i="1"/>
  <c r="M121" i="1"/>
  <c r="E437" i="1"/>
  <c r="F439" i="1" l="1"/>
  <c r="G439" i="1" s="1"/>
  <c r="C439" i="1"/>
  <c r="E439" i="1" s="1"/>
  <c r="B440" i="1"/>
  <c r="D439" i="1"/>
  <c r="F440" i="1" l="1"/>
  <c r="G440" i="1" s="1"/>
  <c r="D440" i="1"/>
  <c r="B441" i="1"/>
  <c r="C440" i="1"/>
  <c r="E440" i="1" s="1"/>
  <c r="F441" i="1" l="1"/>
  <c r="G441" i="1" s="1"/>
  <c r="D441" i="1"/>
  <c r="B442" i="1"/>
  <c r="C441" i="1"/>
  <c r="E441" i="1" s="1"/>
  <c r="F442" i="1" l="1"/>
  <c r="G442" i="1" s="1"/>
  <c r="B443" i="1"/>
  <c r="C442" i="1"/>
  <c r="E442" i="1" s="1"/>
  <c r="D442" i="1"/>
  <c r="F443" i="1" l="1"/>
  <c r="G443" i="1" s="1"/>
  <c r="B444" i="1"/>
  <c r="C443" i="1"/>
  <c r="E443" i="1" s="1"/>
  <c r="D443" i="1"/>
  <c r="F444" i="1" l="1"/>
  <c r="G444" i="1" s="1"/>
  <c r="D444" i="1"/>
  <c r="C444" i="1"/>
  <c r="B445" i="1"/>
  <c r="P122" i="1"/>
  <c r="Q122" i="1" s="1"/>
  <c r="R122" i="1" s="1"/>
  <c r="C445" i="1" l="1"/>
  <c r="E445" i="1" s="1"/>
  <c r="B446" i="1"/>
  <c r="D445" i="1"/>
  <c r="F445" i="1"/>
  <c r="G445" i="1" s="1"/>
  <c r="M122" i="1"/>
  <c r="E444" i="1"/>
  <c r="C446" i="1" l="1"/>
  <c r="E446" i="1" s="1"/>
  <c r="B447" i="1"/>
  <c r="D446" i="1"/>
  <c r="F446" i="1"/>
  <c r="G446" i="1" s="1"/>
  <c r="D447" i="1" l="1"/>
  <c r="F447" i="1"/>
  <c r="G447" i="1" s="1"/>
  <c r="C447" i="1"/>
  <c r="E447" i="1" s="1"/>
  <c r="B448" i="1"/>
  <c r="D448" i="1" l="1"/>
  <c r="B449" i="1"/>
  <c r="F448" i="1"/>
  <c r="G448" i="1" s="1"/>
  <c r="C448" i="1"/>
  <c r="E448" i="1" s="1"/>
  <c r="C449" i="1" l="1"/>
  <c r="E449" i="1" s="1"/>
  <c r="B450" i="1"/>
  <c r="D449" i="1"/>
  <c r="F449" i="1"/>
  <c r="G449" i="1" s="1"/>
  <c r="C450" i="1" l="1"/>
  <c r="E450" i="1" s="1"/>
  <c r="D450" i="1"/>
  <c r="F450" i="1"/>
  <c r="G450" i="1" s="1"/>
  <c r="B451" i="1"/>
  <c r="D451" i="1" l="1"/>
  <c r="B452" i="1"/>
  <c r="P123" i="1"/>
  <c r="Q123" i="1" s="1"/>
  <c r="R123" i="1" s="1"/>
  <c r="F451" i="1"/>
  <c r="G451" i="1" s="1"/>
  <c r="C451" i="1"/>
  <c r="D452" i="1" l="1"/>
  <c r="F452" i="1"/>
  <c r="G452" i="1" s="1"/>
  <c r="C452" i="1"/>
  <c r="E452" i="1" s="1"/>
  <c r="B453" i="1"/>
  <c r="M123" i="1"/>
  <c r="E451" i="1"/>
  <c r="D453" i="1" l="1"/>
  <c r="F453" i="1"/>
  <c r="G453" i="1" s="1"/>
  <c r="B454" i="1"/>
  <c r="C453" i="1"/>
  <c r="E453" i="1" s="1"/>
  <c r="B455" i="1" l="1"/>
  <c r="C454" i="1"/>
  <c r="E454" i="1" s="1"/>
  <c r="F454" i="1"/>
  <c r="G454" i="1" s="1"/>
  <c r="D454" i="1"/>
  <c r="B456" i="1" l="1"/>
  <c r="C455" i="1"/>
  <c r="E455" i="1" s="1"/>
  <c r="F455" i="1"/>
  <c r="G455" i="1" s="1"/>
  <c r="D455" i="1"/>
  <c r="D456" i="1" l="1"/>
  <c r="C456" i="1"/>
  <c r="E456" i="1" s="1"/>
  <c r="F456" i="1"/>
  <c r="G456" i="1" s="1"/>
  <c r="B457" i="1"/>
  <c r="B458" i="1" l="1"/>
  <c r="C457" i="1"/>
  <c r="E457" i="1" s="1"/>
  <c r="D457" i="1"/>
  <c r="F457" i="1"/>
  <c r="G457" i="1" s="1"/>
  <c r="P124" i="1" l="1"/>
  <c r="Q124" i="1" s="1"/>
  <c r="R124" i="1" s="1"/>
  <c r="D458" i="1"/>
  <c r="F458" i="1"/>
  <c r="G458" i="1" s="1"/>
  <c r="C458" i="1"/>
  <c r="B459" i="1"/>
  <c r="F459" i="1" l="1"/>
  <c r="G459" i="1" s="1"/>
  <c r="C459" i="1"/>
  <c r="E459" i="1" s="1"/>
  <c r="B460" i="1"/>
  <c r="D459" i="1"/>
  <c r="M124" i="1"/>
  <c r="E458" i="1"/>
  <c r="D460" i="1" l="1"/>
  <c r="F460" i="1"/>
  <c r="G460" i="1" s="1"/>
  <c r="B461" i="1"/>
  <c r="C460" i="1"/>
  <c r="E460" i="1" s="1"/>
  <c r="B462" i="1" l="1"/>
  <c r="D461" i="1"/>
  <c r="F461" i="1"/>
  <c r="G461" i="1" s="1"/>
  <c r="C461" i="1"/>
  <c r="E461" i="1" s="1"/>
  <c r="B463" i="1" l="1"/>
  <c r="C462" i="1"/>
  <c r="E462" i="1" s="1"/>
  <c r="D462" i="1"/>
  <c r="F462" i="1"/>
  <c r="G462" i="1" s="1"/>
  <c r="B464" i="1" l="1"/>
  <c r="C463" i="1"/>
  <c r="E463" i="1" s="1"/>
  <c r="F463" i="1"/>
  <c r="G463" i="1" s="1"/>
  <c r="D463" i="1"/>
  <c r="B465" i="1" l="1"/>
  <c r="F464" i="1"/>
  <c r="G464" i="1" s="1"/>
  <c r="C464" i="1"/>
  <c r="E464" i="1" s="1"/>
  <c r="D464" i="1"/>
  <c r="P125" i="1" l="1"/>
  <c r="Q125" i="1" s="1"/>
  <c r="R125" i="1" s="1"/>
  <c r="F465" i="1"/>
  <c r="G465" i="1" s="1"/>
  <c r="B466" i="1"/>
  <c r="C465" i="1"/>
  <c r="D465" i="1"/>
  <c r="M125" i="1" l="1"/>
  <c r="E465" i="1"/>
  <c r="C466" i="1"/>
  <c r="E466" i="1" s="1"/>
  <c r="D466" i="1"/>
  <c r="F466" i="1"/>
  <c r="G466" i="1" s="1"/>
  <c r="B467" i="1"/>
  <c r="F467" i="1" l="1"/>
  <c r="G467" i="1" s="1"/>
  <c r="C467" i="1"/>
  <c r="E467" i="1" s="1"/>
  <c r="B468" i="1"/>
  <c r="D467" i="1"/>
  <c r="C468" i="1" l="1"/>
  <c r="E468" i="1" s="1"/>
  <c r="D468" i="1"/>
  <c r="B469" i="1"/>
  <c r="F468" i="1"/>
  <c r="G468" i="1" s="1"/>
  <c r="D469" i="1" l="1"/>
  <c r="F469" i="1"/>
  <c r="G469" i="1" s="1"/>
  <c r="B470" i="1"/>
  <c r="C469" i="1"/>
  <c r="E469" i="1" s="1"/>
  <c r="F470" i="1" l="1"/>
  <c r="G470" i="1" s="1"/>
  <c r="B471" i="1"/>
  <c r="C470" i="1"/>
  <c r="E470" i="1" s="1"/>
  <c r="D470" i="1"/>
  <c r="F471" i="1" l="1"/>
  <c r="G471" i="1" s="1"/>
  <c r="B472" i="1"/>
  <c r="C471" i="1"/>
  <c r="E471" i="1" s="1"/>
  <c r="D471" i="1"/>
  <c r="D472" i="1" l="1"/>
  <c r="B473" i="1"/>
  <c r="F472" i="1"/>
  <c r="G472" i="1" s="1"/>
  <c r="P126" i="1"/>
  <c r="Q126" i="1" s="1"/>
  <c r="R126" i="1" s="1"/>
  <c r="C472" i="1"/>
  <c r="D473" i="1" l="1"/>
  <c r="C473" i="1"/>
  <c r="E473" i="1" s="1"/>
  <c r="B474" i="1"/>
  <c r="F473" i="1"/>
  <c r="G473" i="1" s="1"/>
  <c r="M126" i="1"/>
  <c r="E472" i="1"/>
  <c r="B475" i="1" l="1"/>
  <c r="F474" i="1"/>
  <c r="G474" i="1" s="1"/>
  <c r="D474" i="1"/>
  <c r="C474" i="1"/>
  <c r="E474" i="1" s="1"/>
  <c r="F475" i="1" l="1"/>
  <c r="G475" i="1" s="1"/>
  <c r="D475" i="1"/>
  <c r="B476" i="1"/>
  <c r="C475" i="1"/>
  <c r="E475" i="1" s="1"/>
  <c r="F476" i="1" l="1"/>
  <c r="G476" i="1" s="1"/>
  <c r="D476" i="1"/>
  <c r="C476" i="1"/>
  <c r="E476" i="1" s="1"/>
  <c r="B477" i="1"/>
  <c r="D477" i="1" l="1"/>
  <c r="B478" i="1"/>
  <c r="C477" i="1"/>
  <c r="E477" i="1" s="1"/>
  <c r="F477" i="1"/>
  <c r="G477" i="1" s="1"/>
  <c r="C478" i="1" l="1"/>
  <c r="E478" i="1" s="1"/>
  <c r="F478" i="1"/>
  <c r="G478" i="1" s="1"/>
  <c r="B479" i="1"/>
  <c r="D478" i="1"/>
  <c r="P127" i="1" l="1"/>
  <c r="Q127" i="1" s="1"/>
  <c r="R127" i="1" s="1"/>
  <c r="B480" i="1"/>
  <c r="D479" i="1"/>
  <c r="C479" i="1"/>
  <c r="F479" i="1"/>
  <c r="G479" i="1" s="1"/>
  <c r="M127" i="1" l="1"/>
  <c r="E479" i="1"/>
  <c r="D480" i="1"/>
  <c r="C480" i="1"/>
  <c r="E480" i="1" s="1"/>
  <c r="B481" i="1"/>
  <c r="F480" i="1"/>
  <c r="G480" i="1" s="1"/>
  <c r="F481" i="1" l="1"/>
  <c r="G481" i="1" s="1"/>
  <c r="D481" i="1"/>
  <c r="C481" i="1"/>
  <c r="E481" i="1" s="1"/>
  <c r="B482" i="1"/>
  <c r="F482" i="1" l="1"/>
  <c r="G482" i="1" s="1"/>
  <c r="B483" i="1"/>
  <c r="C482" i="1"/>
  <c r="E482" i="1" s="1"/>
  <c r="D482" i="1"/>
  <c r="B484" i="1" l="1"/>
  <c r="F483" i="1"/>
  <c r="G483" i="1" s="1"/>
  <c r="C483" i="1"/>
  <c r="E483" i="1" s="1"/>
  <c r="D483" i="1"/>
  <c r="D484" i="1" l="1"/>
  <c r="B485" i="1"/>
  <c r="C484" i="1"/>
  <c r="E484" i="1" s="1"/>
  <c r="F484" i="1"/>
  <c r="G484" i="1" s="1"/>
  <c r="B486" i="1" l="1"/>
  <c r="F485" i="1"/>
  <c r="G485" i="1" s="1"/>
  <c r="D485" i="1"/>
  <c r="C485" i="1"/>
  <c r="E485" i="1" s="1"/>
  <c r="P128" i="1" l="1"/>
  <c r="Q128" i="1" s="1"/>
  <c r="R128" i="1" s="1"/>
  <c r="C486" i="1"/>
  <c r="B487" i="1"/>
  <c r="F486" i="1"/>
  <c r="G486" i="1" s="1"/>
  <c r="D486" i="1"/>
  <c r="B488" i="1" l="1"/>
  <c r="C487" i="1"/>
  <c r="E487" i="1" s="1"/>
  <c r="F487" i="1"/>
  <c r="G487" i="1" s="1"/>
  <c r="D487" i="1"/>
  <c r="E486" i="1"/>
  <c r="M128" i="1"/>
  <c r="B489" i="1" l="1"/>
  <c r="D488" i="1"/>
  <c r="F488" i="1"/>
  <c r="G488" i="1" s="1"/>
  <c r="C488" i="1"/>
  <c r="E488" i="1" s="1"/>
  <c r="C489" i="1" l="1"/>
  <c r="E489" i="1" s="1"/>
  <c r="D489" i="1"/>
  <c r="F489" i="1"/>
  <c r="G489" i="1" s="1"/>
  <c r="B490" i="1"/>
  <c r="F490" i="1" l="1"/>
  <c r="G490" i="1" s="1"/>
  <c r="D490" i="1"/>
  <c r="B491" i="1"/>
  <c r="C490" i="1"/>
  <c r="E490" i="1" s="1"/>
  <c r="B492" i="1" l="1"/>
  <c r="F491" i="1"/>
  <c r="G491" i="1" s="1"/>
  <c r="D491" i="1"/>
  <c r="C491" i="1"/>
  <c r="E491" i="1" s="1"/>
  <c r="B493" i="1" l="1"/>
  <c r="C492" i="1"/>
  <c r="E492" i="1" s="1"/>
  <c r="D492" i="1"/>
  <c r="F492" i="1"/>
  <c r="G492" i="1" s="1"/>
  <c r="C493" i="1" l="1"/>
  <c r="B494" i="1"/>
  <c r="P129" i="1"/>
  <c r="Q129" i="1" s="1"/>
  <c r="R129" i="1" s="1"/>
  <c r="F493" i="1"/>
  <c r="G493" i="1" s="1"/>
  <c r="D493" i="1"/>
  <c r="F494" i="1" l="1"/>
  <c r="G494" i="1" s="1"/>
  <c r="D494" i="1"/>
  <c r="B495" i="1"/>
  <c r="C494" i="1"/>
  <c r="E494" i="1" s="1"/>
  <c r="M129" i="1"/>
  <c r="E493" i="1"/>
  <c r="B496" i="1" l="1"/>
  <c r="G1" i="1" s="1"/>
  <c r="G2" i="1" s="1"/>
  <c r="D495" i="1"/>
  <c r="C495" i="1"/>
  <c r="E495" i="1" s="1"/>
  <c r="F495" i="1"/>
  <c r="G495" i="1" s="1"/>
  <c r="F496" i="1" l="1"/>
  <c r="G496" i="1" s="1"/>
  <c r="C496" i="1"/>
  <c r="D496" i="1"/>
  <c r="E496" i="1" l="1"/>
</calcChain>
</file>

<file path=xl/comments1.xml><?xml version="1.0" encoding="utf-8"?>
<comments xmlns="http://schemas.openxmlformats.org/spreadsheetml/2006/main">
  <authors>
    <author>Bea Amaya</author>
    <author>Bea</author>
  </authors>
  <commentList>
    <comment ref="B1" authorId="0" shapeId="0">
      <text>
        <r>
          <rPr>
            <sz val="9"/>
            <color indexed="81"/>
            <rFont val="Tahoma"/>
            <family val="2"/>
          </rPr>
          <t>Start Weight, from earlier in the year (May-June)</t>
        </r>
      </text>
    </comment>
    <comment ref="C1" authorId="0" shapeId="0">
      <text>
        <r>
          <rPr>
            <sz val="9"/>
            <color indexed="81"/>
            <rFont val="Tahoma"/>
            <family val="2"/>
          </rPr>
          <t>Goal weight</t>
        </r>
      </text>
    </comment>
    <comment ref="D1" authorId="0" shapeId="0">
      <text>
        <r>
          <rPr>
            <sz val="9"/>
            <color indexed="81"/>
            <rFont val="Tahoma"/>
            <family val="2"/>
          </rPr>
          <t xml:space="preserve">Height, in inches
</t>
        </r>
      </text>
    </comment>
    <comment ref="E1" authorId="0" shapeId="0">
      <text>
        <r>
          <rPr>
            <sz val="9"/>
            <color indexed="81"/>
            <rFont val="Tahoma"/>
            <family val="2"/>
          </rPr>
          <t>Total amount to lose</t>
        </r>
      </text>
    </comment>
    <comment ref="F1" authorId="1" shapeId="0">
      <text>
        <r>
          <rPr>
            <sz val="9"/>
            <color indexed="81"/>
            <rFont val="Tahoma"/>
            <family val="2"/>
          </rPr>
          <t>Starting BMI</t>
        </r>
      </text>
    </comment>
    <comment ref="C496" authorId="1" shapeId="0">
      <text>
        <r>
          <rPr>
            <sz val="9"/>
            <color indexed="81"/>
            <rFont val="Tahoma"/>
            <family val="2"/>
          </rPr>
          <t>PoundsLost value</t>
        </r>
      </text>
    </comment>
  </commentList>
</comments>
</file>

<file path=xl/sharedStrings.xml><?xml version="1.0" encoding="utf-8"?>
<sst xmlns="http://schemas.openxmlformats.org/spreadsheetml/2006/main" count="328" uniqueCount="157">
  <si>
    <t>START</t>
  </si>
  <si>
    <t>Date</t>
  </si>
  <si>
    <t>Weight</t>
  </si>
  <si>
    <t>Lost</t>
  </si>
  <si>
    <t>To Goal</t>
  </si>
  <si>
    <t>%</t>
  </si>
  <si>
    <t>BMI</t>
  </si>
  <si>
    <t>Rating</t>
  </si>
  <si>
    <t>Pre-Op</t>
  </si>
  <si>
    <t>W-1</t>
  </si>
  <si>
    <t>To-Go</t>
  </si>
  <si>
    <t>When</t>
  </si>
  <si>
    <t>class III obesity</t>
  </si>
  <si>
    <t>SURG</t>
  </si>
  <si>
    <t>Day of Surgery</t>
  </si>
  <si>
    <t>25 lbs lost</t>
  </si>
  <si>
    <t>class II obesity</t>
  </si>
  <si>
    <t>-</t>
  </si>
  <si>
    <t>Dow start weight</t>
  </si>
  <si>
    <t>250 marker</t>
  </si>
  <si>
    <t>50 lbs lost</t>
  </si>
  <si>
    <t>class I obesity</t>
  </si>
  <si>
    <t>W1</t>
  </si>
  <si>
    <t>225 marker</t>
  </si>
  <si>
    <t>75 lbs lost</t>
  </si>
  <si>
    <t>100 lbs lost</t>
  </si>
  <si>
    <t>125 lbs lost</t>
  </si>
  <si>
    <t>W2</t>
  </si>
  <si>
    <t>goal</t>
  </si>
  <si>
    <t>PREDICTIONS (Pre-Surgery) by MONTH</t>
  </si>
  <si>
    <t>ACTUALS (Post-Surgery) By MONTH</t>
  </si>
  <si>
    <t>Variance from</t>
  </si>
  <si>
    <t>Time</t>
  </si>
  <si>
    <t>Loss</t>
  </si>
  <si>
    <t>Prediction</t>
  </si>
  <si>
    <t>W3</t>
  </si>
  <si>
    <t>Month 1</t>
  </si>
  <si>
    <t>Month 2</t>
  </si>
  <si>
    <t>Month 3</t>
  </si>
  <si>
    <t>Month 4</t>
  </si>
  <si>
    <t>Month 5</t>
  </si>
  <si>
    <t>Month 6</t>
  </si>
  <si>
    <t>Month 7</t>
  </si>
  <si>
    <t>W4</t>
  </si>
  <si>
    <t>Month 8</t>
  </si>
  <si>
    <t>Month 9</t>
  </si>
  <si>
    <t>Month 10</t>
  </si>
  <si>
    <t>1 Mth</t>
  </si>
  <si>
    <t>Month 11</t>
  </si>
  <si>
    <t>Month 12</t>
  </si>
  <si>
    <t>Month 13</t>
  </si>
  <si>
    <t>Month 14</t>
  </si>
  <si>
    <t>W5</t>
  </si>
  <si>
    <t>Month 15</t>
  </si>
  <si>
    <t>Month 16</t>
  </si>
  <si>
    <t>Month 17</t>
  </si>
  <si>
    <t>Month 18</t>
  </si>
  <si>
    <t>ACTUALS (Post-Surgery) By WEEK</t>
  </si>
  <si>
    <t>W6</t>
  </si>
  <si>
    <t>Start</t>
  </si>
  <si>
    <t>T Loss</t>
  </si>
  <si>
    <t>W Loss</t>
  </si>
  <si>
    <t>PreOp</t>
  </si>
  <si>
    <t>W7</t>
  </si>
  <si>
    <t>W8</t>
  </si>
  <si>
    <t>ð</t>
  </si>
  <si>
    <t>W9</t>
  </si>
  <si>
    <t>W10</t>
  </si>
  <si>
    <t>W11</t>
  </si>
  <si>
    <t>W12</t>
  </si>
  <si>
    <t>W13</t>
  </si>
  <si>
    <t>W14</t>
  </si>
  <si>
    <t>W15</t>
  </si>
  <si>
    <t>W16</t>
  </si>
  <si>
    <t>2 Mths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</si>
  <si>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</si>
  <si>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</si>
  <si>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</si>
  <si>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</si>
  <si>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</si>
  <si>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</si>
  <si>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</si>
  <si>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</si>
  <si>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</si>
  <si>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</si>
  <si>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</si>
  <si>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</si>
  <si>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</si>
  <si>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</si>
  <si>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</si>
  <si>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</si>
  <si>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</si>
  <si>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</si>
  <si>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</si>
  <si>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</si>
  <si>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</si>
  <si>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</si>
  <si>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</si>
  <si>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</si>
  <si>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</si>
  <si>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</si>
  <si>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</si>
  <si>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</si>
  <si>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</si>
  <si>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</si>
  <si>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3 Mths</t>
  </si>
  <si>
    <t>W47</t>
  </si>
  <si>
    <t>W48</t>
  </si>
  <si>
    <t>W49</t>
  </si>
  <si>
    <t>W50</t>
  </si>
  <si>
    <t>W51</t>
  </si>
  <si>
    <t>W52</t>
  </si>
  <si>
    <t>W53</t>
  </si>
  <si>
    <t>W54</t>
  </si>
  <si>
    <t>W55</t>
  </si>
  <si>
    <t>W56</t>
  </si>
  <si>
    <t>W57</t>
  </si>
  <si>
    <t>W58</t>
  </si>
  <si>
    <t>W59</t>
  </si>
  <si>
    <t>W60</t>
  </si>
  <si>
    <t>W61</t>
  </si>
  <si>
    <t>W62</t>
  </si>
  <si>
    <t>W63</t>
  </si>
  <si>
    <t>W64</t>
  </si>
  <si>
    <t>W65</t>
  </si>
  <si>
    <t>W66</t>
  </si>
  <si>
    <t>W67</t>
  </si>
  <si>
    <t>4 Mths</t>
  </si>
  <si>
    <t>5 Mths</t>
  </si>
  <si>
    <t>6 Mths</t>
  </si>
  <si>
    <t>7 Mths</t>
  </si>
  <si>
    <t>8 Mths</t>
  </si>
  <si>
    <t>9 Mths</t>
  </si>
  <si>
    <t>10 Mths</t>
  </si>
  <si>
    <t>11 Mths</t>
  </si>
  <si>
    <t>12 Mths</t>
  </si>
  <si>
    <t>Measurements</t>
  </si>
  <si>
    <t>Total Lost</t>
  </si>
  <si>
    <t>Losses</t>
  </si>
  <si>
    <t>Neck</t>
  </si>
  <si>
    <t>Waist</t>
  </si>
  <si>
    <t>Navel</t>
  </si>
  <si>
    <t>Hips</t>
  </si>
  <si>
    <t>Bust</t>
  </si>
  <si>
    <t>Totals</t>
  </si>
  <si>
    <t>Weekly Loss Averages by Month</t>
  </si>
  <si>
    <t>Month</t>
  </si>
  <si>
    <t>Wk Ave</t>
  </si>
  <si>
    <t>overweight class</t>
  </si>
  <si>
    <t>normal class</t>
  </si>
  <si>
    <t>&lt;-- Percent toward goal</t>
  </si>
  <si>
    <t>MY MILESTONES</t>
  </si>
  <si>
    <t>(in bra)</t>
  </si>
  <si>
    <t>hubby's weight</t>
  </si>
  <si>
    <t>50% of losing goal</t>
  </si>
  <si>
    <t>&lt;-- Percent from goal</t>
  </si>
  <si>
    <t>ONEDERLAND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</si>
</sst>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[$-409]d\-mmm;@"/>
    <numFmt numFmtId="166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Wingdings 3"/>
      <family val="1"/>
      <charset val="2"/>
    </font>
    <font>
      <sz val="9"/>
      <color indexed="81"/>
      <name val="Tahoma"/>
      <family val="2"/>
    </font>
    <font>
      <sz val="11"/>
      <color theme="9" tint="-0.249977111117893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theme="6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theme="7" tint="0.39994506668294322"/>
      </left>
      <right style="dotted">
        <color theme="7" tint="0.39994506668294322"/>
      </right>
      <top style="dotted">
        <color theme="7" tint="0.39994506668294322"/>
      </top>
      <bottom style="dotted">
        <color theme="7" tint="0.39994506668294322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4506668294322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450666829432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5">
    <xf numFmtId="0" fontId="0" fillId="0" borderId="0" xfId="0"/>
    <xf numFmtId="16" fontId="0" fillId="0" borderId="0" xfId="0" applyNumberFormat="1"/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0" fillId="5" borderId="1" xfId="0" applyFill="1" applyBorder="1"/>
    <xf numFmtId="16" fontId="0" fillId="4" borderId="0" xfId="0" applyNumberFormat="1" applyFill="1"/>
    <xf numFmtId="164" fontId="0" fillId="4" borderId="0" xfId="1" applyNumberFormat="1" applyFont="1" applyFill="1" applyAlignment="1">
      <alignment horizontal="right"/>
    </xf>
    <xf numFmtId="0" fontId="0" fillId="4" borderId="0" xfId="0" applyFill="1" applyAlignment="1">
      <alignment horizontal="right"/>
    </xf>
    <xf numFmtId="164" fontId="3" fillId="0" borderId="0" xfId="1" applyNumberFormat="1" applyFont="1" applyAlignment="1">
      <alignment horizontal="right"/>
    </xf>
    <xf numFmtId="0" fontId="0" fillId="0" borderId="2" xfId="0" applyBorder="1"/>
    <xf numFmtId="14" fontId="0" fillId="0" borderId="2" xfId="0" applyNumberFormat="1" applyBorder="1"/>
    <xf numFmtId="0" fontId="0" fillId="5" borderId="2" xfId="0" applyFill="1" applyBorder="1"/>
    <xf numFmtId="14" fontId="0" fillId="5" borderId="2" xfId="0" applyNumberFormat="1" applyFill="1" applyBorder="1"/>
    <xf numFmtId="164" fontId="0" fillId="5" borderId="2" xfId="1" applyNumberFormat="1" applyFont="1" applyFill="1" applyBorder="1"/>
    <xf numFmtId="164" fontId="0" fillId="0" borderId="2" xfId="1" applyNumberFormat="1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5" borderId="3" xfId="1" applyNumberFormat="1" applyFont="1" applyFill="1" applyBorder="1"/>
    <xf numFmtId="164" fontId="0" fillId="5" borderId="4" xfId="1" applyNumberFormat="1" applyFont="1" applyFill="1" applyBorder="1"/>
    <xf numFmtId="164" fontId="0" fillId="0" borderId="3" xfId="1" applyNumberFormat="1" applyFont="1" applyBorder="1"/>
    <xf numFmtId="164" fontId="0" fillId="0" borderId="4" xfId="1" applyNumberFormat="1" applyFont="1" applyBorder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164" fontId="0" fillId="6" borderId="0" xfId="1" applyNumberFormat="1" applyFont="1" applyFill="1"/>
    <xf numFmtId="164" fontId="0" fillId="0" borderId="0" xfId="1" applyNumberFormat="1" applyFont="1"/>
    <xf numFmtId="164" fontId="0" fillId="4" borderId="0" xfId="1" applyNumberFormat="1" applyFont="1" applyFill="1"/>
    <xf numFmtId="164" fontId="2" fillId="0" borderId="0" xfId="0" applyNumberFormat="1" applyFont="1" applyAlignment="1">
      <alignment horizontal="center"/>
    </xf>
    <xf numFmtId="164" fontId="0" fillId="0" borderId="5" xfId="1" applyNumberFormat="1" applyFont="1" applyBorder="1"/>
    <xf numFmtId="0" fontId="8" fillId="0" borderId="0" xfId="0" applyFont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8" borderId="6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9" fontId="0" fillId="0" borderId="0" xfId="2" applyFont="1"/>
    <xf numFmtId="9" fontId="0" fillId="4" borderId="0" xfId="2" applyFont="1" applyFill="1"/>
    <xf numFmtId="164" fontId="0" fillId="9" borderId="0" xfId="1" applyNumberFormat="1" applyFont="1" applyFill="1"/>
    <xf numFmtId="164" fontId="0" fillId="10" borderId="0" xfId="1" applyNumberFormat="1" applyFont="1" applyFill="1"/>
    <xf numFmtId="164" fontId="0" fillId="0" borderId="0" xfId="1" applyNumberFormat="1" applyFont="1" applyFill="1"/>
    <xf numFmtId="16" fontId="3" fillId="0" borderId="0" xfId="0" applyNumberFormat="1" applyFont="1"/>
    <xf numFmtId="164" fontId="3" fillId="6" borderId="0" xfId="1" applyNumberFormat="1" applyFont="1" applyFill="1"/>
    <xf numFmtId="164" fontId="3" fillId="0" borderId="0" xfId="1" applyNumberFormat="1" applyFont="1"/>
    <xf numFmtId="9" fontId="3" fillId="0" borderId="0" xfId="2" applyFont="1"/>
    <xf numFmtId="9" fontId="1" fillId="0" borderId="0" xfId="2" applyFont="1"/>
    <xf numFmtId="164" fontId="3" fillId="9" borderId="0" xfId="1" applyNumberFormat="1" applyFont="1" applyFill="1"/>
    <xf numFmtId="43" fontId="0" fillId="8" borderId="5" xfId="0" applyNumberFormat="1" applyFont="1" applyFill="1" applyBorder="1"/>
    <xf numFmtId="14" fontId="0" fillId="8" borderId="5" xfId="0" applyNumberFormat="1" applyFont="1" applyFill="1" applyBorder="1"/>
    <xf numFmtId="164" fontId="0" fillId="8" borderId="5" xfId="1" applyNumberFormat="1" applyFont="1" applyFill="1" applyBorder="1"/>
    <xf numFmtId="14" fontId="0" fillId="0" borderId="5" xfId="0" applyNumberFormat="1" applyFont="1" applyBorder="1"/>
    <xf numFmtId="0" fontId="9" fillId="0" borderId="0" xfId="0" applyFont="1"/>
    <xf numFmtId="0" fontId="10" fillId="0" borderId="0" xfId="0" applyFont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164" fontId="0" fillId="8" borderId="4" xfId="1" applyNumberFormat="1" applyFont="1" applyFill="1" applyBorder="1"/>
    <xf numFmtId="43" fontId="0" fillId="0" borderId="5" xfId="0" applyNumberFormat="1" applyFont="1" applyBorder="1"/>
    <xf numFmtId="165" fontId="0" fillId="8" borderId="5" xfId="0" applyNumberFormat="1" applyFont="1" applyFill="1" applyBorder="1"/>
    <xf numFmtId="165" fontId="0" fillId="0" borderId="5" xfId="0" applyNumberFormat="1" applyFont="1" applyBorder="1"/>
    <xf numFmtId="164" fontId="3" fillId="0" borderId="0" xfId="1" applyNumberFormat="1" applyFont="1" applyFill="1"/>
    <xf numFmtId="164" fontId="0" fillId="7" borderId="8" xfId="1" applyNumberFormat="1" applyFont="1" applyFill="1" applyBorder="1"/>
    <xf numFmtId="164" fontId="0" fillId="7" borderId="4" xfId="1" applyNumberFormat="1" applyFont="1" applyFill="1" applyBorder="1"/>
    <xf numFmtId="164" fontId="0" fillId="0" borderId="8" xfId="1" applyNumberFormat="1" applyFont="1" applyBorder="1"/>
    <xf numFmtId="14" fontId="0" fillId="7" borderId="2" xfId="0" applyNumberFormat="1" applyFont="1" applyFill="1" applyBorder="1"/>
    <xf numFmtId="164" fontId="0" fillId="7" borderId="2" xfId="1" applyNumberFormat="1" applyFont="1" applyFill="1" applyBorder="1"/>
    <xf numFmtId="164" fontId="0" fillId="7" borderId="2" xfId="0" applyNumberFormat="1" applyFont="1" applyFill="1" applyBorder="1"/>
    <xf numFmtId="164" fontId="0" fillId="0" borderId="2" xfId="0" applyNumberFormat="1" applyFont="1" applyBorder="1"/>
    <xf numFmtId="164" fontId="0" fillId="8" borderId="5" xfId="0" applyNumberFormat="1" applyFont="1" applyFill="1" applyBorder="1"/>
    <xf numFmtId="164" fontId="0" fillId="0" borderId="5" xfId="0" applyNumberFormat="1" applyFont="1" applyBorder="1"/>
    <xf numFmtId="14" fontId="0" fillId="0" borderId="2" xfId="0" applyNumberFormat="1" applyFont="1" applyBorder="1"/>
    <xf numFmtId="165" fontId="0" fillId="4" borderId="0" xfId="1" applyNumberFormat="1" applyFont="1" applyFill="1"/>
    <xf numFmtId="165" fontId="0" fillId="0" borderId="0" xfId="1" applyNumberFormat="1" applyFont="1"/>
    <xf numFmtId="165" fontId="3" fillId="0" borderId="0" xfId="1" applyNumberFormat="1" applyFont="1"/>
    <xf numFmtId="14" fontId="0" fillId="0" borderId="0" xfId="0" applyNumberFormat="1" applyFont="1" applyFill="1" applyBorder="1"/>
    <xf numFmtId="0" fontId="0" fillId="0" borderId="0" xfId="0" applyFont="1" applyFill="1" applyBorder="1"/>
    <xf numFmtId="43" fontId="0" fillId="0" borderId="0" xfId="0" applyNumberFormat="1" applyFont="1" applyFill="1" applyBorder="1"/>
    <xf numFmtId="165" fontId="0" fillId="0" borderId="0" xfId="0" applyNumberFormat="1" applyFont="1" applyFill="1" applyBorder="1"/>
    <xf numFmtId="164" fontId="0" fillId="0" borderId="0" xfId="1" applyNumberFormat="1" applyFont="1" applyFill="1" applyBorder="1"/>
    <xf numFmtId="0" fontId="0" fillId="0" borderId="0" xfId="0" applyFill="1" applyBorder="1"/>
    <xf numFmtId="14" fontId="0" fillId="0" borderId="3" xfId="0" applyNumberFormat="1" applyFont="1" applyBorder="1"/>
    <xf numFmtId="164" fontId="0" fillId="0" borderId="3" xfId="0" applyNumberFormat="1" applyFont="1" applyBorder="1"/>
    <xf numFmtId="43" fontId="0" fillId="0" borderId="3" xfId="0" applyNumberFormat="1" applyFont="1" applyBorder="1"/>
    <xf numFmtId="165" fontId="0" fillId="0" borderId="3" xfId="0" applyNumberFormat="1" applyFont="1" applyBorder="1"/>
    <xf numFmtId="164" fontId="3" fillId="4" borderId="2" xfId="1" applyNumberFormat="1" applyFont="1" applyFill="1" applyBorder="1" applyAlignment="1">
      <alignment horizontal="righ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164" fontId="3" fillId="0" borderId="2" xfId="1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4" fontId="3" fillId="4" borderId="3" xfId="0" applyNumberFormat="1" applyFont="1" applyFill="1" applyBorder="1" applyAlignment="1">
      <alignment horizontal="left"/>
    </xf>
    <xf numFmtId="14" fontId="3" fillId="0" borderId="3" xfId="0" applyNumberFormat="1" applyFont="1" applyBorder="1" applyAlignment="1">
      <alignment horizontal="left"/>
    </xf>
    <xf numFmtId="164" fontId="11" fillId="0" borderId="2" xfId="1" applyNumberFormat="1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14" fontId="11" fillId="0" borderId="3" xfId="0" applyNumberFormat="1" applyFont="1" applyBorder="1" applyAlignment="1">
      <alignment horizontal="left"/>
    </xf>
    <xf numFmtId="164" fontId="11" fillId="4" borderId="2" xfId="1" applyNumberFormat="1" applyFont="1" applyFill="1" applyBorder="1" applyAlignment="1">
      <alignment horizontal="right"/>
    </xf>
    <xf numFmtId="0" fontId="11" fillId="4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left"/>
    </xf>
    <xf numFmtId="14" fontId="11" fillId="4" borderId="3" xfId="0" applyNumberFormat="1" applyFont="1" applyFill="1" applyBorder="1" applyAlignment="1">
      <alignment horizontal="left"/>
    </xf>
    <xf numFmtId="164" fontId="11" fillId="0" borderId="0" xfId="1" applyNumberFormat="1" applyFont="1" applyFill="1"/>
    <xf numFmtId="16" fontId="12" fillId="0" borderId="0" xfId="0" applyNumberFormat="1" applyFont="1"/>
    <xf numFmtId="164" fontId="12" fillId="6" borderId="0" xfId="1" applyNumberFormat="1" applyFont="1" applyFill="1"/>
    <xf numFmtId="164" fontId="12" fillId="0" borderId="0" xfId="1" applyNumberFormat="1" applyFont="1"/>
    <xf numFmtId="9" fontId="12" fillId="0" borderId="0" xfId="2" applyFont="1"/>
    <xf numFmtId="164" fontId="12" fillId="0" borderId="0" xfId="1" applyNumberFormat="1" applyFont="1" applyAlignment="1">
      <alignment horizontal="right"/>
    </xf>
    <xf numFmtId="0" fontId="12" fillId="0" borderId="0" xfId="0" applyFont="1" applyAlignment="1">
      <alignment horizontal="right"/>
    </xf>
    <xf numFmtId="16" fontId="12" fillId="4" borderId="0" xfId="0" applyNumberFormat="1" applyFont="1" applyFill="1"/>
    <xf numFmtId="164" fontId="12" fillId="4" borderId="0" xfId="1" applyNumberFormat="1" applyFont="1" applyFill="1"/>
    <xf numFmtId="9" fontId="12" fillId="4" borderId="0" xfId="2" applyFont="1" applyFill="1"/>
    <xf numFmtId="164" fontId="12" fillId="4" borderId="0" xfId="1" applyNumberFormat="1" applyFont="1" applyFill="1" applyAlignment="1">
      <alignment horizontal="right"/>
    </xf>
    <xf numFmtId="0" fontId="12" fillId="4" borderId="0" xfId="0" applyFont="1" applyFill="1" applyAlignment="1">
      <alignment horizontal="right"/>
    </xf>
    <xf numFmtId="165" fontId="12" fillId="0" borderId="0" xfId="1" applyNumberFormat="1" applyFont="1"/>
    <xf numFmtId="165" fontId="12" fillId="4" borderId="0" xfId="1" applyNumberFormat="1" applyFont="1" applyFill="1"/>
    <xf numFmtId="0" fontId="0" fillId="0" borderId="0" xfId="0" applyAlignment="1">
      <alignment horizontal="center" vertical="center"/>
    </xf>
    <xf numFmtId="164" fontId="12" fillId="0" borderId="0" xfId="1" applyNumberFormat="1" applyFont="1" applyFill="1"/>
    <xf numFmtId="164" fontId="0" fillId="0" borderId="0" xfId="0" applyNumberFormat="1"/>
    <xf numFmtId="16" fontId="0" fillId="12" borderId="9" xfId="0" applyNumberFormat="1" applyFont="1" applyFill="1" applyBorder="1"/>
    <xf numFmtId="0" fontId="15" fillId="0" borderId="0" xfId="0" applyFont="1"/>
    <xf numFmtId="0" fontId="14" fillId="11" borderId="12" xfId="0" applyFont="1" applyFill="1" applyBorder="1" applyAlignment="1">
      <alignment horizontal="center"/>
    </xf>
    <xf numFmtId="164" fontId="16" fillId="0" borderId="0" xfId="0" applyNumberFormat="1" applyFont="1"/>
    <xf numFmtId="1" fontId="3" fillId="4" borderId="2" xfId="0" applyNumberFormat="1" applyFont="1" applyFill="1" applyBorder="1"/>
    <xf numFmtId="1" fontId="3" fillId="0" borderId="2" xfId="0" applyNumberFormat="1" applyFont="1" applyBorder="1"/>
    <xf numFmtId="1" fontId="11" fillId="0" borderId="2" xfId="0" applyNumberFormat="1" applyFont="1" applyBorder="1"/>
    <xf numFmtId="1" fontId="11" fillId="4" borderId="2" xfId="0" applyNumberFormat="1" applyFont="1" applyFill="1" applyBorder="1"/>
    <xf numFmtId="164" fontId="7" fillId="0" borderId="0" xfId="0" applyNumberFormat="1" applyFont="1"/>
    <xf numFmtId="164" fontId="3" fillId="5" borderId="1" xfId="1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3" fontId="0" fillId="12" borderId="10" xfId="1" applyNumberFormat="1" applyFont="1" applyFill="1" applyBorder="1"/>
    <xf numFmtId="43" fontId="0" fillId="12" borderId="11" xfId="1" applyNumberFormat="1" applyFont="1" applyFill="1" applyBorder="1"/>
    <xf numFmtId="43" fontId="0" fillId="7" borderId="13" xfId="1" applyNumberFormat="1" applyFont="1" applyFill="1" applyBorder="1"/>
    <xf numFmtId="164" fontId="3" fillId="2" borderId="0" xfId="1" applyNumberFormat="1" applyFont="1" applyFill="1"/>
    <xf numFmtId="0" fontId="14" fillId="13" borderId="14" xfId="0" applyFont="1" applyFill="1" applyBorder="1"/>
    <xf numFmtId="0" fontId="14" fillId="13" borderId="15" xfId="0" applyFont="1" applyFill="1" applyBorder="1" applyAlignment="1">
      <alignment horizontal="right"/>
    </xf>
    <xf numFmtId="0" fontId="0" fillId="14" borderId="14" xfId="0" applyFont="1" applyFill="1" applyBorder="1"/>
    <xf numFmtId="43" fontId="0" fillId="14" borderId="15" xfId="0" applyNumberFormat="1" applyFont="1" applyFill="1" applyBorder="1"/>
    <xf numFmtId="0" fontId="0" fillId="0" borderId="14" xfId="0" applyFont="1" applyBorder="1"/>
    <xf numFmtId="0" fontId="19" fillId="0" borderId="0" xfId="0" applyFont="1"/>
    <xf numFmtId="164" fontId="12" fillId="9" borderId="0" xfId="1" applyNumberFormat="1" applyFont="1" applyFill="1"/>
    <xf numFmtId="43" fontId="0" fillId="0" borderId="0" xfId="1" applyFont="1"/>
    <xf numFmtId="9" fontId="0" fillId="15" borderId="1" xfId="2" applyFont="1" applyFill="1" applyBorder="1" applyAlignment="1">
      <alignment horizontal="right"/>
    </xf>
    <xf numFmtId="166" fontId="3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3" fillId="4" borderId="0" xfId="0" applyNumberFormat="1" applyFont="1" applyFill="1" applyAlignment="1">
      <alignment horizontal="right"/>
    </xf>
    <xf numFmtId="166" fontId="6" fillId="4" borderId="0" xfId="0" applyNumberFormat="1" applyFont="1" applyFill="1" applyAlignment="1">
      <alignment horizontal="right"/>
    </xf>
    <xf numFmtId="166" fontId="0" fillId="0" borderId="0" xfId="1" applyNumberFormat="1" applyFont="1" applyFill="1"/>
    <xf numFmtId="166" fontId="13" fillId="0" borderId="0" xfId="0" applyNumberFormat="1" applyFont="1" applyAlignment="1">
      <alignment horizontal="right"/>
    </xf>
    <xf numFmtId="166" fontId="13" fillId="4" borderId="0" xfId="0" applyNumberFormat="1" applyFont="1" applyFill="1" applyAlignment="1">
      <alignment horizontal="right"/>
    </xf>
    <xf numFmtId="164" fontId="20" fillId="8" borderId="5" xfId="1" applyNumberFormat="1" applyFont="1" applyFill="1" applyBorder="1"/>
    <xf numFmtId="164" fontId="20" fillId="0" borderId="3" xfId="1" applyNumberFormat="1" applyFont="1" applyBorder="1"/>
    <xf numFmtId="164" fontId="20" fillId="8" borderId="3" xfId="1" applyNumberFormat="1" applyFont="1" applyFill="1" applyBorder="1"/>
    <xf numFmtId="164" fontId="12" fillId="10" borderId="0" xfId="1" applyNumberFormat="1" applyFont="1" applyFill="1"/>
    <xf numFmtId="43" fontId="0" fillId="0" borderId="15" xfId="0" applyNumberFormat="1" applyFont="1" applyFill="1" applyBorder="1"/>
    <xf numFmtId="0" fontId="0" fillId="0" borderId="16" xfId="0" applyFont="1" applyBorder="1"/>
    <xf numFmtId="43" fontId="0" fillId="0" borderId="17" xfId="0" applyNumberFormat="1" applyFont="1" applyFill="1" applyBorder="1"/>
    <xf numFmtId="164" fontId="21" fillId="4" borderId="0" xfId="1" applyNumberFormat="1" applyFont="1" applyFill="1"/>
    <xf numFmtId="0" fontId="21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right" vertical="bottom" textRotation="0" wrapText="0" indent="0" justifyLastLine="0" shrinkToFit="0" readingOrder="0"/>
    </dxf>
    <dxf>
      <font>
        <color rgb="FFFF0000"/>
      </font>
    </dxf>
    <dxf>
      <font>
        <color theme="9" tint="-0.499984740745262"/>
      </font>
    </dxf>
    <dxf>
      <font>
        <color theme="8" tint="-0.499984740745262"/>
      </font>
    </dxf>
    <dxf>
      <font>
        <color rgb="FF7030A0"/>
      </font>
    </dxf>
    <dxf>
      <font>
        <b/>
        <i val="0"/>
        <color rgb="FFFF0000"/>
      </font>
    </dxf>
    <dxf>
      <font>
        <color rgb="FF00B050"/>
      </font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</a:t>
            </a:r>
            <a:r>
              <a:rPr lang="en-US" baseline="0"/>
              <a:t> </a:t>
            </a:r>
            <a:r>
              <a:rPr lang="en-US"/>
              <a:t>Weight Loss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078424056815208E-2"/>
          <c:y val="5.3830398472918158E-2"/>
          <c:w val="0.92231756958523892"/>
          <c:h val="0.81346608533437448"/>
        </c:manualLayout>
      </c:layout>
      <c:areaChart>
        <c:grouping val="stacked"/>
        <c:varyColors val="0"/>
        <c:ser>
          <c:idx val="0"/>
          <c:order val="0"/>
          <c:tx>
            <c:strRef>
              <c:f>Weight!$B$3</c:f>
              <c:strCache>
                <c:ptCount val="1"/>
                <c:pt idx="0">
                  <c:v>Weight</c:v>
                </c:pt>
              </c:strCache>
            </c:strRef>
          </c:tx>
          <c:cat>
            <c:numRef>
              <c:f>Weight!$A$4:$A$169</c:f>
              <c:numCache>
                <c:formatCode>d\-mmm</c:formatCode>
                <c:ptCount val="166"/>
                <c:pt idx="0">
                  <c:v>41472</c:v>
                </c:pt>
                <c:pt idx="1">
                  <c:v>41473</c:v>
                </c:pt>
                <c:pt idx="2">
                  <c:v>41474</c:v>
                </c:pt>
                <c:pt idx="3">
                  <c:v>41475</c:v>
                </c:pt>
                <c:pt idx="4">
                  <c:v>41476</c:v>
                </c:pt>
                <c:pt idx="5">
                  <c:v>41477</c:v>
                </c:pt>
                <c:pt idx="6">
                  <c:v>41478</c:v>
                </c:pt>
                <c:pt idx="7">
                  <c:v>41479</c:v>
                </c:pt>
                <c:pt idx="8">
                  <c:v>41480</c:v>
                </c:pt>
                <c:pt idx="9">
                  <c:v>41481</c:v>
                </c:pt>
                <c:pt idx="10">
                  <c:v>41482</c:v>
                </c:pt>
                <c:pt idx="11">
                  <c:v>41483</c:v>
                </c:pt>
                <c:pt idx="12">
                  <c:v>41484</c:v>
                </c:pt>
                <c:pt idx="13">
                  <c:v>41485</c:v>
                </c:pt>
                <c:pt idx="14">
                  <c:v>41486</c:v>
                </c:pt>
                <c:pt idx="15">
                  <c:v>41487</c:v>
                </c:pt>
                <c:pt idx="16">
                  <c:v>41488</c:v>
                </c:pt>
                <c:pt idx="17">
                  <c:v>41489</c:v>
                </c:pt>
                <c:pt idx="18">
                  <c:v>41490</c:v>
                </c:pt>
                <c:pt idx="19">
                  <c:v>41491</c:v>
                </c:pt>
                <c:pt idx="20">
                  <c:v>41492</c:v>
                </c:pt>
                <c:pt idx="21">
                  <c:v>41493</c:v>
                </c:pt>
                <c:pt idx="22">
                  <c:v>41494</c:v>
                </c:pt>
                <c:pt idx="23">
                  <c:v>41495</c:v>
                </c:pt>
                <c:pt idx="24">
                  <c:v>41496</c:v>
                </c:pt>
                <c:pt idx="25">
                  <c:v>41497</c:v>
                </c:pt>
                <c:pt idx="26">
                  <c:v>41498</c:v>
                </c:pt>
                <c:pt idx="27">
                  <c:v>41499</c:v>
                </c:pt>
                <c:pt idx="28">
                  <c:v>41500</c:v>
                </c:pt>
                <c:pt idx="29">
                  <c:v>41501</c:v>
                </c:pt>
                <c:pt idx="30">
                  <c:v>41502</c:v>
                </c:pt>
                <c:pt idx="31">
                  <c:v>41503</c:v>
                </c:pt>
                <c:pt idx="32">
                  <c:v>41504</c:v>
                </c:pt>
                <c:pt idx="33">
                  <c:v>41505</c:v>
                </c:pt>
                <c:pt idx="34">
                  <c:v>41506</c:v>
                </c:pt>
                <c:pt idx="35">
                  <c:v>41507</c:v>
                </c:pt>
                <c:pt idx="36">
                  <c:v>41508</c:v>
                </c:pt>
                <c:pt idx="37">
                  <c:v>41509</c:v>
                </c:pt>
                <c:pt idx="38">
                  <c:v>41510</c:v>
                </c:pt>
                <c:pt idx="39">
                  <c:v>41511</c:v>
                </c:pt>
                <c:pt idx="40">
                  <c:v>41512</c:v>
                </c:pt>
                <c:pt idx="41">
                  <c:v>41513</c:v>
                </c:pt>
                <c:pt idx="42">
                  <c:v>41514</c:v>
                </c:pt>
                <c:pt idx="43">
                  <c:v>41515</c:v>
                </c:pt>
                <c:pt idx="44">
                  <c:v>41516</c:v>
                </c:pt>
                <c:pt idx="45">
                  <c:v>41517</c:v>
                </c:pt>
                <c:pt idx="46">
                  <c:v>41518</c:v>
                </c:pt>
                <c:pt idx="47">
                  <c:v>41519</c:v>
                </c:pt>
                <c:pt idx="48">
                  <c:v>41520</c:v>
                </c:pt>
                <c:pt idx="49">
                  <c:v>41521</c:v>
                </c:pt>
                <c:pt idx="50">
                  <c:v>41522</c:v>
                </c:pt>
                <c:pt idx="51">
                  <c:v>41523</c:v>
                </c:pt>
                <c:pt idx="52">
                  <c:v>41524</c:v>
                </c:pt>
                <c:pt idx="53">
                  <c:v>41525</c:v>
                </c:pt>
                <c:pt idx="54">
                  <c:v>41526</c:v>
                </c:pt>
                <c:pt idx="55">
                  <c:v>41527</c:v>
                </c:pt>
                <c:pt idx="56">
                  <c:v>41528</c:v>
                </c:pt>
                <c:pt idx="57">
                  <c:v>41529</c:v>
                </c:pt>
                <c:pt idx="58">
                  <c:v>41530</c:v>
                </c:pt>
                <c:pt idx="59">
                  <c:v>41531</c:v>
                </c:pt>
                <c:pt idx="60">
                  <c:v>41532</c:v>
                </c:pt>
                <c:pt idx="61">
                  <c:v>41533</c:v>
                </c:pt>
                <c:pt idx="62">
                  <c:v>41534</c:v>
                </c:pt>
                <c:pt idx="63">
                  <c:v>41535</c:v>
                </c:pt>
                <c:pt idx="64">
                  <c:v>41536</c:v>
                </c:pt>
                <c:pt idx="65">
                  <c:v>41537</c:v>
                </c:pt>
                <c:pt idx="66">
                  <c:v>41538</c:v>
                </c:pt>
                <c:pt idx="67">
                  <c:v>41539</c:v>
                </c:pt>
                <c:pt idx="68">
                  <c:v>41540</c:v>
                </c:pt>
                <c:pt idx="69">
                  <c:v>41541</c:v>
                </c:pt>
                <c:pt idx="70">
                  <c:v>41542</c:v>
                </c:pt>
                <c:pt idx="71">
                  <c:v>41543</c:v>
                </c:pt>
                <c:pt idx="72">
                  <c:v>41544</c:v>
                </c:pt>
                <c:pt idx="73">
                  <c:v>41545</c:v>
                </c:pt>
                <c:pt idx="74">
                  <c:v>41546</c:v>
                </c:pt>
                <c:pt idx="75">
                  <c:v>41547</c:v>
                </c:pt>
                <c:pt idx="76">
                  <c:v>41548</c:v>
                </c:pt>
                <c:pt idx="77">
                  <c:v>41549</c:v>
                </c:pt>
                <c:pt idx="78">
                  <c:v>41550</c:v>
                </c:pt>
                <c:pt idx="79">
                  <c:v>41551</c:v>
                </c:pt>
                <c:pt idx="80">
                  <c:v>41552</c:v>
                </c:pt>
                <c:pt idx="81">
                  <c:v>41553</c:v>
                </c:pt>
                <c:pt idx="82">
                  <c:v>41554</c:v>
                </c:pt>
                <c:pt idx="83">
                  <c:v>41555</c:v>
                </c:pt>
                <c:pt idx="84">
                  <c:v>41556</c:v>
                </c:pt>
                <c:pt idx="85">
                  <c:v>41557</c:v>
                </c:pt>
                <c:pt idx="86">
                  <c:v>41558</c:v>
                </c:pt>
                <c:pt idx="87">
                  <c:v>41559</c:v>
                </c:pt>
                <c:pt idx="88">
                  <c:v>41560</c:v>
                </c:pt>
                <c:pt idx="89">
                  <c:v>41561</c:v>
                </c:pt>
                <c:pt idx="90">
                  <c:v>41562</c:v>
                </c:pt>
                <c:pt idx="91">
                  <c:v>41563</c:v>
                </c:pt>
                <c:pt idx="92">
                  <c:v>41564</c:v>
                </c:pt>
                <c:pt idx="93">
                  <c:v>41565</c:v>
                </c:pt>
                <c:pt idx="94">
                  <c:v>41566</c:v>
                </c:pt>
                <c:pt idx="95">
                  <c:v>41567</c:v>
                </c:pt>
                <c:pt idx="96">
                  <c:v>41568</c:v>
                </c:pt>
                <c:pt idx="97">
                  <c:v>41569</c:v>
                </c:pt>
                <c:pt idx="98">
                  <c:v>41570</c:v>
                </c:pt>
                <c:pt idx="99">
                  <c:v>41571</c:v>
                </c:pt>
                <c:pt idx="100">
                  <c:v>41572</c:v>
                </c:pt>
                <c:pt idx="101">
                  <c:v>41573</c:v>
                </c:pt>
                <c:pt idx="102">
                  <c:v>41574</c:v>
                </c:pt>
                <c:pt idx="103">
                  <c:v>41575</c:v>
                </c:pt>
                <c:pt idx="104">
                  <c:v>41576</c:v>
                </c:pt>
                <c:pt idx="105">
                  <c:v>41577</c:v>
                </c:pt>
                <c:pt idx="106">
                  <c:v>41578</c:v>
                </c:pt>
                <c:pt idx="107">
                  <c:v>41579</c:v>
                </c:pt>
                <c:pt idx="108">
                  <c:v>41580</c:v>
                </c:pt>
                <c:pt idx="109">
                  <c:v>41581</c:v>
                </c:pt>
                <c:pt idx="110">
                  <c:v>41582</c:v>
                </c:pt>
                <c:pt idx="111">
                  <c:v>41583</c:v>
                </c:pt>
                <c:pt idx="112">
                  <c:v>41584</c:v>
                </c:pt>
                <c:pt idx="113">
                  <c:v>41585</c:v>
                </c:pt>
                <c:pt idx="114">
                  <c:v>41586</c:v>
                </c:pt>
                <c:pt idx="115">
                  <c:v>41587</c:v>
                </c:pt>
                <c:pt idx="116">
                  <c:v>41588</c:v>
                </c:pt>
                <c:pt idx="117">
                  <c:v>41589</c:v>
                </c:pt>
                <c:pt idx="118">
                  <c:v>41590</c:v>
                </c:pt>
                <c:pt idx="119">
                  <c:v>41591</c:v>
                </c:pt>
                <c:pt idx="120">
                  <c:v>41592</c:v>
                </c:pt>
                <c:pt idx="121">
                  <c:v>41593</c:v>
                </c:pt>
                <c:pt idx="122">
                  <c:v>41594</c:v>
                </c:pt>
                <c:pt idx="123">
                  <c:v>41595</c:v>
                </c:pt>
                <c:pt idx="124">
                  <c:v>41596</c:v>
                </c:pt>
                <c:pt idx="125">
                  <c:v>41597</c:v>
                </c:pt>
                <c:pt idx="126">
                  <c:v>41598</c:v>
                </c:pt>
                <c:pt idx="127">
                  <c:v>41599</c:v>
                </c:pt>
                <c:pt idx="128">
                  <c:v>41600</c:v>
                </c:pt>
                <c:pt idx="129">
                  <c:v>41601</c:v>
                </c:pt>
                <c:pt idx="130">
                  <c:v>41602</c:v>
                </c:pt>
                <c:pt idx="131">
                  <c:v>41603</c:v>
                </c:pt>
                <c:pt idx="132">
                  <c:v>41604</c:v>
                </c:pt>
                <c:pt idx="133">
                  <c:v>41605</c:v>
                </c:pt>
                <c:pt idx="134">
                  <c:v>41606</c:v>
                </c:pt>
                <c:pt idx="135">
                  <c:v>41607</c:v>
                </c:pt>
                <c:pt idx="136">
                  <c:v>41608</c:v>
                </c:pt>
                <c:pt idx="137">
                  <c:v>41609</c:v>
                </c:pt>
                <c:pt idx="138">
                  <c:v>41610</c:v>
                </c:pt>
                <c:pt idx="139">
                  <c:v>41611</c:v>
                </c:pt>
                <c:pt idx="140">
                  <c:v>41612</c:v>
                </c:pt>
                <c:pt idx="141">
                  <c:v>41613</c:v>
                </c:pt>
                <c:pt idx="142">
                  <c:v>41614</c:v>
                </c:pt>
                <c:pt idx="143">
                  <c:v>41615</c:v>
                </c:pt>
                <c:pt idx="144">
                  <c:v>41616</c:v>
                </c:pt>
                <c:pt idx="145">
                  <c:v>41617</c:v>
                </c:pt>
                <c:pt idx="146">
                  <c:v>41618</c:v>
                </c:pt>
                <c:pt idx="147">
                  <c:v>41619</c:v>
                </c:pt>
                <c:pt idx="148">
                  <c:v>41620</c:v>
                </c:pt>
                <c:pt idx="149">
                  <c:v>41621</c:v>
                </c:pt>
                <c:pt idx="150">
                  <c:v>41622</c:v>
                </c:pt>
                <c:pt idx="151">
                  <c:v>41623</c:v>
                </c:pt>
                <c:pt idx="152">
                  <c:v>41624</c:v>
                </c:pt>
                <c:pt idx="153">
                  <c:v>41625</c:v>
                </c:pt>
                <c:pt idx="154">
                  <c:v>41626</c:v>
                </c:pt>
                <c:pt idx="155">
                  <c:v>41627</c:v>
                </c:pt>
                <c:pt idx="156">
                  <c:v>41628</c:v>
                </c:pt>
                <c:pt idx="157">
                  <c:v>41629</c:v>
                </c:pt>
                <c:pt idx="158">
                  <c:v>41630</c:v>
                </c:pt>
                <c:pt idx="159">
                  <c:v>41631</c:v>
                </c:pt>
                <c:pt idx="160">
                  <c:v>41632</c:v>
                </c:pt>
                <c:pt idx="161">
                  <c:v>41633</c:v>
                </c:pt>
                <c:pt idx="162">
                  <c:v>41634</c:v>
                </c:pt>
                <c:pt idx="163">
                  <c:v>41635</c:v>
                </c:pt>
                <c:pt idx="164">
                  <c:v>41636</c:v>
                </c:pt>
                <c:pt idx="165">
                  <c:v>41637</c:v>
                </c:pt>
              </c:numCache>
            </c:numRef>
          </c:cat>
          <c:val>
            <c:numRef>
              <c:f>Weight!$B$4:$B$169</c:f>
              <c:numCache>
                <c:formatCode>_(* #,##0.0_);_(* \(#,##0.0\);_(* "-"??_);_(@_)</c:formatCode>
                <c:ptCount val="166"/>
                <c:pt idx="0">
                  <c:v>288.2</c:v>
                </c:pt>
                <c:pt idx="1">
                  <c:v>286.8</c:v>
                </c:pt>
                <c:pt idx="2">
                  <c:v>287</c:v>
                </c:pt>
                <c:pt idx="3">
                  <c:v>284.8</c:v>
                </c:pt>
                <c:pt idx="4">
                  <c:v>284.60000000000002</c:v>
                </c:pt>
                <c:pt idx="5">
                  <c:v>284.2</c:v>
                </c:pt>
                <c:pt idx="6">
                  <c:v>283.39999999999998</c:v>
                </c:pt>
                <c:pt idx="7">
                  <c:v>283.8</c:v>
                </c:pt>
                <c:pt idx="8">
                  <c:v>282.39999999999998</c:v>
                </c:pt>
                <c:pt idx="9">
                  <c:v>279.8</c:v>
                </c:pt>
                <c:pt idx="10">
                  <c:v>280.8</c:v>
                </c:pt>
                <c:pt idx="11">
                  <c:v>279.60000000000002</c:v>
                </c:pt>
                <c:pt idx="12">
                  <c:v>277</c:v>
                </c:pt>
                <c:pt idx="13">
                  <c:v>277</c:v>
                </c:pt>
                <c:pt idx="14">
                  <c:v>277</c:v>
                </c:pt>
                <c:pt idx="15">
                  <c:v>277</c:v>
                </c:pt>
                <c:pt idx="16">
                  <c:v>277</c:v>
                </c:pt>
                <c:pt idx="17">
                  <c:v>273.39999999999998</c:v>
                </c:pt>
                <c:pt idx="18">
                  <c:v>271.39999999999998</c:v>
                </c:pt>
                <c:pt idx="19">
                  <c:v>269.2</c:v>
                </c:pt>
                <c:pt idx="20">
                  <c:v>267.8</c:v>
                </c:pt>
                <c:pt idx="21">
                  <c:v>267.60000000000002</c:v>
                </c:pt>
                <c:pt idx="22">
                  <c:v>267.2</c:v>
                </c:pt>
                <c:pt idx="23">
                  <c:v>268.39999999999998</c:v>
                </c:pt>
                <c:pt idx="24">
                  <c:v>267.2</c:v>
                </c:pt>
                <c:pt idx="25">
                  <c:v>267</c:v>
                </c:pt>
                <c:pt idx="26">
                  <c:v>267.8</c:v>
                </c:pt>
                <c:pt idx="27">
                  <c:v>266.8</c:v>
                </c:pt>
                <c:pt idx="28">
                  <c:v>266.8</c:v>
                </c:pt>
                <c:pt idx="29">
                  <c:v>266.39999999999998</c:v>
                </c:pt>
                <c:pt idx="30">
                  <c:v>266.2</c:v>
                </c:pt>
                <c:pt idx="31">
                  <c:v>265</c:v>
                </c:pt>
                <c:pt idx="32">
                  <c:v>265.39999999999998</c:v>
                </c:pt>
                <c:pt idx="33">
                  <c:v>266.39999999999998</c:v>
                </c:pt>
                <c:pt idx="34">
                  <c:v>265.60000000000002</c:v>
                </c:pt>
                <c:pt idx="35">
                  <c:v>265</c:v>
                </c:pt>
                <c:pt idx="36">
                  <c:v>263.39999999999998</c:v>
                </c:pt>
                <c:pt idx="37">
                  <c:v>263.39999999999998</c:v>
                </c:pt>
                <c:pt idx="38">
                  <c:v>261</c:v>
                </c:pt>
                <c:pt idx="39">
                  <c:v>260.8</c:v>
                </c:pt>
                <c:pt idx="40">
                  <c:v>260.39999999999998</c:v>
                </c:pt>
                <c:pt idx="41">
                  <c:v>261</c:v>
                </c:pt>
                <c:pt idx="42">
                  <c:v>261</c:v>
                </c:pt>
                <c:pt idx="43">
                  <c:v>262.60000000000002</c:v>
                </c:pt>
                <c:pt idx="44">
                  <c:v>262</c:v>
                </c:pt>
                <c:pt idx="45">
                  <c:v>261</c:v>
                </c:pt>
                <c:pt idx="46">
                  <c:v>259.8</c:v>
                </c:pt>
                <c:pt idx="47">
                  <c:v>258.60000000000002</c:v>
                </c:pt>
                <c:pt idx="48">
                  <c:v>258.39999999999998</c:v>
                </c:pt>
                <c:pt idx="49">
                  <c:v>257.8</c:v>
                </c:pt>
                <c:pt idx="50">
                  <c:v>257.60000000000002</c:v>
                </c:pt>
                <c:pt idx="51">
                  <c:v>257.8</c:v>
                </c:pt>
                <c:pt idx="52">
                  <c:v>257.39999999999998</c:v>
                </c:pt>
                <c:pt idx="53">
                  <c:v>257.60000000000002</c:v>
                </c:pt>
                <c:pt idx="54">
                  <c:v>257.39999999999998</c:v>
                </c:pt>
                <c:pt idx="55">
                  <c:v>256.60000000000002</c:v>
                </c:pt>
                <c:pt idx="56">
                  <c:v>255.4</c:v>
                </c:pt>
                <c:pt idx="57">
                  <c:v>254.2</c:v>
                </c:pt>
                <c:pt idx="58">
                  <c:v>253</c:v>
                </c:pt>
                <c:pt idx="59">
                  <c:v>252.4</c:v>
                </c:pt>
                <c:pt idx="60">
                  <c:v>252.4</c:v>
                </c:pt>
                <c:pt idx="61">
                  <c:v>252.2</c:v>
                </c:pt>
                <c:pt idx="62">
                  <c:v>252.4</c:v>
                </c:pt>
                <c:pt idx="63">
                  <c:v>251.8</c:v>
                </c:pt>
                <c:pt idx="64">
                  <c:v>251.4</c:v>
                </c:pt>
                <c:pt idx="65">
                  <c:v>251.6</c:v>
                </c:pt>
                <c:pt idx="66">
                  <c:v>252</c:v>
                </c:pt>
                <c:pt idx="67">
                  <c:v>252.8</c:v>
                </c:pt>
                <c:pt idx="68">
                  <c:v>253</c:v>
                </c:pt>
                <c:pt idx="69">
                  <c:v>252.2</c:v>
                </c:pt>
                <c:pt idx="70">
                  <c:v>252</c:v>
                </c:pt>
                <c:pt idx="71">
                  <c:v>251</c:v>
                </c:pt>
                <c:pt idx="72">
                  <c:v>250.8</c:v>
                </c:pt>
                <c:pt idx="73">
                  <c:v>250.8</c:v>
                </c:pt>
                <c:pt idx="74">
                  <c:v>249.6</c:v>
                </c:pt>
                <c:pt idx="75">
                  <c:v>248.8</c:v>
                </c:pt>
                <c:pt idx="76">
                  <c:v>247.6</c:v>
                </c:pt>
                <c:pt idx="77">
                  <c:v>248.2</c:v>
                </c:pt>
                <c:pt idx="78">
                  <c:v>247.2</c:v>
                </c:pt>
                <c:pt idx="79">
                  <c:v>246.2</c:v>
                </c:pt>
                <c:pt idx="80">
                  <c:v>245.8</c:v>
                </c:pt>
                <c:pt idx="81">
                  <c:v>246</c:v>
                </c:pt>
                <c:pt idx="82">
                  <c:v>245.2</c:v>
                </c:pt>
                <c:pt idx="83">
                  <c:v>245.4</c:v>
                </c:pt>
                <c:pt idx="84">
                  <c:v>244.2</c:v>
                </c:pt>
                <c:pt idx="85">
                  <c:v>244.2</c:v>
                </c:pt>
                <c:pt idx="86">
                  <c:v>244</c:v>
                </c:pt>
                <c:pt idx="87">
                  <c:v>243.8</c:v>
                </c:pt>
                <c:pt idx="88">
                  <c:v>243.4</c:v>
                </c:pt>
                <c:pt idx="89">
                  <c:v>243.8</c:v>
                </c:pt>
                <c:pt idx="90">
                  <c:v>243.4</c:v>
                </c:pt>
                <c:pt idx="91">
                  <c:v>242</c:v>
                </c:pt>
                <c:pt idx="92">
                  <c:v>241.4</c:v>
                </c:pt>
                <c:pt idx="93">
                  <c:v>240.8</c:v>
                </c:pt>
                <c:pt idx="94">
                  <c:v>239.4</c:v>
                </c:pt>
                <c:pt idx="95">
                  <c:v>239.2</c:v>
                </c:pt>
                <c:pt idx="96">
                  <c:v>239.2</c:v>
                </c:pt>
                <c:pt idx="97">
                  <c:v>238.4</c:v>
                </c:pt>
                <c:pt idx="98">
                  <c:v>239.2</c:v>
                </c:pt>
                <c:pt idx="99">
                  <c:v>238.8</c:v>
                </c:pt>
                <c:pt idx="100">
                  <c:v>239.2</c:v>
                </c:pt>
                <c:pt idx="101">
                  <c:v>238</c:v>
                </c:pt>
                <c:pt idx="102">
                  <c:v>237.2</c:v>
                </c:pt>
                <c:pt idx="103">
                  <c:v>237.2</c:v>
                </c:pt>
                <c:pt idx="104">
                  <c:v>238</c:v>
                </c:pt>
                <c:pt idx="105">
                  <c:v>238.8</c:v>
                </c:pt>
                <c:pt idx="106">
                  <c:v>238.2</c:v>
                </c:pt>
                <c:pt idx="107">
                  <c:v>237.8</c:v>
                </c:pt>
                <c:pt idx="108">
                  <c:v>237</c:v>
                </c:pt>
                <c:pt idx="109">
                  <c:v>236.8</c:v>
                </c:pt>
                <c:pt idx="110">
                  <c:v>236</c:v>
                </c:pt>
                <c:pt idx="111">
                  <c:v>235.2</c:v>
                </c:pt>
                <c:pt idx="112">
                  <c:v>235.8</c:v>
                </c:pt>
                <c:pt idx="113">
                  <c:v>236.2</c:v>
                </c:pt>
                <c:pt idx="114">
                  <c:v>233.6</c:v>
                </c:pt>
                <c:pt idx="115">
                  <c:v>233.4</c:v>
                </c:pt>
                <c:pt idx="116">
                  <c:v>233.4</c:v>
                </c:pt>
                <c:pt idx="117">
                  <c:v>232.8</c:v>
                </c:pt>
                <c:pt idx="118">
                  <c:v>232.6</c:v>
                </c:pt>
                <c:pt idx="119">
                  <c:v>232.6</c:v>
                </c:pt>
                <c:pt idx="120">
                  <c:v>232.4</c:v>
                </c:pt>
                <c:pt idx="121">
                  <c:v>230.8</c:v>
                </c:pt>
                <c:pt idx="122">
                  <c:v>231.6</c:v>
                </c:pt>
                <c:pt idx="123">
                  <c:v>231.6</c:v>
                </c:pt>
                <c:pt idx="124">
                  <c:v>229.6</c:v>
                </c:pt>
                <c:pt idx="125">
                  <c:v>229.6</c:v>
                </c:pt>
                <c:pt idx="126">
                  <c:v>229.2</c:v>
                </c:pt>
                <c:pt idx="127">
                  <c:v>228.4</c:v>
                </c:pt>
                <c:pt idx="128">
                  <c:v>228</c:v>
                </c:pt>
                <c:pt idx="129">
                  <c:v>228.4</c:v>
                </c:pt>
                <c:pt idx="130">
                  <c:v>227.6</c:v>
                </c:pt>
                <c:pt idx="131">
                  <c:v>226.4</c:v>
                </c:pt>
                <c:pt idx="132">
                  <c:v>227.2</c:v>
                </c:pt>
                <c:pt idx="133">
                  <c:v>227</c:v>
                </c:pt>
                <c:pt idx="134">
                  <c:v>226.2</c:v>
                </c:pt>
                <c:pt idx="135">
                  <c:v>227.2</c:v>
                </c:pt>
                <c:pt idx="136">
                  <c:v>228.4</c:v>
                </c:pt>
                <c:pt idx="137">
                  <c:v>227.4</c:v>
                </c:pt>
                <c:pt idx="138">
                  <c:v>227.2</c:v>
                </c:pt>
                <c:pt idx="139">
                  <c:v>225.4</c:v>
                </c:pt>
                <c:pt idx="140">
                  <c:v>224.4</c:v>
                </c:pt>
                <c:pt idx="141">
                  <c:v>224.4</c:v>
                </c:pt>
                <c:pt idx="142">
                  <c:v>223.8</c:v>
                </c:pt>
                <c:pt idx="143">
                  <c:v>223.6</c:v>
                </c:pt>
                <c:pt idx="144">
                  <c:v>223</c:v>
                </c:pt>
                <c:pt idx="145">
                  <c:v>222.2</c:v>
                </c:pt>
                <c:pt idx="146">
                  <c:v>221.6</c:v>
                </c:pt>
                <c:pt idx="147">
                  <c:v>221.4</c:v>
                </c:pt>
                <c:pt idx="148">
                  <c:v>221.6</c:v>
                </c:pt>
                <c:pt idx="149">
                  <c:v>220.2</c:v>
                </c:pt>
                <c:pt idx="150">
                  <c:v>219.6</c:v>
                </c:pt>
                <c:pt idx="151">
                  <c:v>219.4</c:v>
                </c:pt>
                <c:pt idx="152">
                  <c:v>219.4</c:v>
                </c:pt>
                <c:pt idx="153">
                  <c:v>218.8</c:v>
                </c:pt>
                <c:pt idx="154">
                  <c:v>218.6</c:v>
                </c:pt>
                <c:pt idx="155">
                  <c:v>218.6</c:v>
                </c:pt>
                <c:pt idx="156">
                  <c:v>219.6</c:v>
                </c:pt>
                <c:pt idx="157">
                  <c:v>220.2</c:v>
                </c:pt>
                <c:pt idx="158">
                  <c:v>219.8</c:v>
                </c:pt>
                <c:pt idx="159">
                  <c:v>219.4</c:v>
                </c:pt>
                <c:pt idx="160">
                  <c:v>217.8</c:v>
                </c:pt>
                <c:pt idx="161">
                  <c:v>217.2</c:v>
                </c:pt>
                <c:pt idx="162">
                  <c:v>219</c:v>
                </c:pt>
                <c:pt idx="163">
                  <c:v>219.8</c:v>
                </c:pt>
                <c:pt idx="164">
                  <c:v>218.4</c:v>
                </c:pt>
                <c:pt idx="165">
                  <c:v>220.8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007816"/>
        <c:axId val="408067872"/>
      </c:areaChart>
      <c:dateAx>
        <c:axId val="40700781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n-US"/>
          </a:p>
        </c:txPr>
        <c:crossAx val="408067872"/>
        <c:crosses val="autoZero"/>
        <c:auto val="1"/>
        <c:lblOffset val="100"/>
        <c:baseTimeUnit val="days"/>
        <c:majorUnit val="7"/>
        <c:majorTimeUnit val="days"/>
      </c:dateAx>
      <c:valAx>
        <c:axId val="408067872"/>
        <c:scaling>
          <c:orientation val="minMax"/>
          <c:max val="295"/>
          <c:min val="21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_(* #,##0.0_);_(* \(#,##0.0\);_(* &quot;-&quot;??_);_(@_)" sourceLinked="1"/>
        <c:majorTickMark val="out"/>
        <c:minorTickMark val="none"/>
        <c:tickLblPos val="nextTo"/>
        <c:crossAx val="407007816"/>
        <c:crosses val="autoZero"/>
        <c:crossBetween val="midCat"/>
      </c:valAx>
      <c:spPr>
        <a:solidFill>
          <a:schemeClr val="accent2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Weekly Weight Loss</a:t>
            </a:r>
          </a:p>
        </c:rich>
      </c:tx>
      <c:overlay val="1"/>
    </c:title>
    <c:autoTitleDeleted val="0"/>
    <c:plotArea>
      <c:layout/>
      <c:areaChart>
        <c:grouping val="standard"/>
        <c:varyColors val="0"/>
        <c:ser>
          <c:idx val="0"/>
          <c:order val="0"/>
          <c:cat>
            <c:strRef>
              <c:f>Weight!$L$59:$L$114</c:f>
              <c:strCache>
                <c:ptCount val="56"/>
                <c:pt idx="0">
                  <c:v>Start</c:v>
                </c:pt>
                <c:pt idx="1">
                  <c:v>PreOp</c:v>
                </c:pt>
                <c:pt idx="2">
                  <c:v>W-1</c:v>
                </c:pt>
                <c:pt idx="3">
                  <c:v>SURG</c:v>
                </c:pt>
                <c:pt idx="4">
                  <c:v>W1</c:v>
                </c:pt>
                <c:pt idx="5">
                  <c:v>W2</c:v>
                </c:pt>
                <c:pt idx="6">
                  <c:v>W3</c:v>
                </c:pt>
                <c:pt idx="7">
                  <c:v>W4</c:v>
                </c:pt>
                <c:pt idx="8">
                  <c:v>W5</c:v>
                </c:pt>
                <c:pt idx="9">
                  <c:v>W6</c:v>
                </c:pt>
                <c:pt idx="10">
                  <c:v>W7</c:v>
                </c:pt>
                <c:pt idx="11">
                  <c:v>W8</c:v>
                </c:pt>
                <c:pt idx="12">
                  <c:v>W9</c:v>
                </c:pt>
                <c:pt idx="13">
                  <c:v>W10</c:v>
                </c:pt>
                <c:pt idx="14">
                  <c:v>W11</c:v>
                </c:pt>
                <c:pt idx="15">
                  <c:v>W12</c:v>
                </c:pt>
                <c:pt idx="16">
                  <c:v>W13</c:v>
                </c:pt>
                <c:pt idx="17">
                  <c:v>W14</c:v>
                </c:pt>
                <c:pt idx="18">
                  <c:v>W15</c:v>
                </c:pt>
                <c:pt idx="19">
                  <c:v>W16</c:v>
                </c:pt>
                <c:pt idx="20">
                  <c:v>W17</c:v>
                </c:pt>
                <c:pt idx="21">
                  <c:v>W18</c:v>
                </c:pt>
                <c:pt idx="22">
                  <c:v>W19</c:v>
                </c:pt>
                <c:pt idx="23">
                  <c:v>W20</c:v>
                </c:pt>
                <c:pt idx="24">
                  <c:v>W21</c:v>
                </c:pt>
                <c:pt idx="25">
                  <c:v>W22</c:v>
                </c:pt>
                <c:pt idx="26">
                  <c:v>W23</c:v>
                </c:pt>
                <c:pt idx="27">
                  <c:v>W24</c:v>
                </c:pt>
                <c:pt idx="28">
                  <c:v>W25</c:v>
                </c:pt>
                <c:pt idx="29">
                  <c:v>W26</c:v>
                </c:pt>
                <c:pt idx="30">
                  <c:v>W27</c:v>
                </c:pt>
                <c:pt idx="31">
                  <c:v>W28</c:v>
                </c:pt>
                <c:pt idx="32">
                  <c:v>W29</c:v>
                </c:pt>
                <c:pt idx="33">
                  <c:v>W30</c:v>
                </c:pt>
                <c:pt idx="34">
                  <c:v>W31</c:v>
                </c:pt>
                <c:pt idx="35">
                  <c:v>W32</c:v>
                </c:pt>
                <c:pt idx="36">
                  <c:v>W33</c:v>
                </c:pt>
                <c:pt idx="37">
                  <c:v>W34</c:v>
                </c:pt>
                <c:pt idx="38">
                  <c:v>W35</c:v>
                </c:pt>
                <c:pt idx="39">
                  <c:v>W36</c:v>
                </c:pt>
                <c:pt idx="40">
                  <c:v>W37</c:v>
                </c:pt>
                <c:pt idx="41">
                  <c:v>W38</c:v>
                </c:pt>
                <c:pt idx="42">
                  <c:v>W39</c:v>
                </c:pt>
                <c:pt idx="43">
                  <c:v>W40</c:v>
                </c:pt>
                <c:pt idx="44">
                  <c:v>W41</c:v>
                </c:pt>
                <c:pt idx="45">
                  <c:v>W42</c:v>
                </c:pt>
                <c:pt idx="46">
                  <c:v>W43</c:v>
                </c:pt>
                <c:pt idx="47">
                  <c:v>W44</c:v>
                </c:pt>
                <c:pt idx="48">
                  <c:v>W45</c:v>
                </c:pt>
                <c:pt idx="49">
                  <c:v>W46</c:v>
                </c:pt>
                <c:pt idx="50">
                  <c:v>W47</c:v>
                </c:pt>
                <c:pt idx="51">
                  <c:v>W48</c:v>
                </c:pt>
                <c:pt idx="52">
                  <c:v>W49</c:v>
                </c:pt>
                <c:pt idx="53">
                  <c:v>W50</c:v>
                </c:pt>
                <c:pt idx="54">
                  <c:v>W51</c:v>
                </c:pt>
                <c:pt idx="55">
                  <c:v>W52</c:v>
                </c:pt>
              </c:strCache>
            </c:strRef>
          </c:cat>
          <c:val>
            <c:numRef>
              <c:f>Weight!$P$59:$P$114</c:f>
              <c:numCache>
                <c:formatCode>_(* #,##0.0_);_(* \(#,##0.0\);_(* "-"??_);_(@_)</c:formatCode>
                <c:ptCount val="56"/>
                <c:pt idx="0">
                  <c:v>292</c:v>
                </c:pt>
                <c:pt idx="1">
                  <c:v>288.2</c:v>
                </c:pt>
                <c:pt idx="2">
                  <c:v>283.39999999999998</c:v>
                </c:pt>
                <c:pt idx="3">
                  <c:v>277</c:v>
                </c:pt>
                <c:pt idx="4">
                  <c:v>267.8</c:v>
                </c:pt>
                <c:pt idx="5">
                  <c:v>266.8</c:v>
                </c:pt>
                <c:pt idx="6">
                  <c:v>265.60000000000002</c:v>
                </c:pt>
                <c:pt idx="7">
                  <c:v>261</c:v>
                </c:pt>
                <c:pt idx="8">
                  <c:v>258.39999999999998</c:v>
                </c:pt>
                <c:pt idx="9">
                  <c:v>256.60000000000002</c:v>
                </c:pt>
                <c:pt idx="10">
                  <c:v>252.4</c:v>
                </c:pt>
                <c:pt idx="11">
                  <c:v>252.2</c:v>
                </c:pt>
                <c:pt idx="12">
                  <c:v>247.6</c:v>
                </c:pt>
                <c:pt idx="13">
                  <c:v>245.4</c:v>
                </c:pt>
                <c:pt idx="14">
                  <c:v>243.4</c:v>
                </c:pt>
                <c:pt idx="15">
                  <c:v>238.4</c:v>
                </c:pt>
                <c:pt idx="16">
                  <c:v>238</c:v>
                </c:pt>
                <c:pt idx="17">
                  <c:v>235.2</c:v>
                </c:pt>
                <c:pt idx="18">
                  <c:v>232.6</c:v>
                </c:pt>
                <c:pt idx="19">
                  <c:v>229.6</c:v>
                </c:pt>
                <c:pt idx="20">
                  <c:v>227.2</c:v>
                </c:pt>
                <c:pt idx="21">
                  <c:v>225.4</c:v>
                </c:pt>
                <c:pt idx="22">
                  <c:v>221.6</c:v>
                </c:pt>
                <c:pt idx="23">
                  <c:v>218.8</c:v>
                </c:pt>
                <c:pt idx="24">
                  <c:v>217.8</c:v>
                </c:pt>
                <c:pt idx="25">
                  <c:v>217</c:v>
                </c:pt>
                <c:pt idx="26">
                  <c:v>213.8</c:v>
                </c:pt>
                <c:pt idx="27">
                  <c:v>213.4</c:v>
                </c:pt>
                <c:pt idx="28">
                  <c:v>210.2</c:v>
                </c:pt>
                <c:pt idx="29">
                  <c:v>208.3</c:v>
                </c:pt>
                <c:pt idx="30">
                  <c:v>206.6</c:v>
                </c:pt>
                <c:pt idx="31">
                  <c:v>205.8</c:v>
                </c:pt>
                <c:pt idx="32">
                  <c:v>199.6</c:v>
                </c:pt>
                <c:pt idx="33">
                  <c:v>198.2</c:v>
                </c:pt>
                <c:pt idx="34">
                  <c:v>195.6</c:v>
                </c:pt>
                <c:pt idx="35">
                  <c:v>193.2</c:v>
                </c:pt>
                <c:pt idx="36">
                  <c:v>191.2</c:v>
                </c:pt>
                <c:pt idx="37">
                  <c:v>192.2</c:v>
                </c:pt>
                <c:pt idx="38">
                  <c:v>192.2</c:v>
                </c:pt>
                <c:pt idx="39">
                  <c:v>192.2</c:v>
                </c:pt>
                <c:pt idx="40">
                  <c:v>192.2</c:v>
                </c:pt>
                <c:pt idx="41">
                  <c:v>192.2</c:v>
                </c:pt>
                <c:pt idx="42">
                  <c:v>192.2</c:v>
                </c:pt>
                <c:pt idx="43">
                  <c:v>192.2</c:v>
                </c:pt>
                <c:pt idx="44">
                  <c:v>192.2</c:v>
                </c:pt>
                <c:pt idx="45">
                  <c:v>192.2</c:v>
                </c:pt>
                <c:pt idx="46">
                  <c:v>192.2</c:v>
                </c:pt>
                <c:pt idx="47">
                  <c:v>192.2</c:v>
                </c:pt>
                <c:pt idx="48">
                  <c:v>192.2</c:v>
                </c:pt>
                <c:pt idx="49">
                  <c:v>192.2</c:v>
                </c:pt>
                <c:pt idx="50">
                  <c:v>192.2</c:v>
                </c:pt>
                <c:pt idx="51">
                  <c:v>192.2</c:v>
                </c:pt>
                <c:pt idx="52">
                  <c:v>192.2</c:v>
                </c:pt>
                <c:pt idx="53">
                  <c:v>192.2</c:v>
                </c:pt>
                <c:pt idx="54">
                  <c:v>192.2</c:v>
                </c:pt>
                <c:pt idx="55">
                  <c:v>192.2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068656"/>
        <c:axId val="408069048"/>
      </c:areaChart>
      <c:catAx>
        <c:axId val="4080686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08069048"/>
        <c:crosses val="autoZero"/>
        <c:auto val="1"/>
        <c:lblAlgn val="ctr"/>
        <c:lblOffset val="100"/>
        <c:noMultiLvlLbl val="0"/>
      </c:catAx>
      <c:valAx>
        <c:axId val="408069048"/>
        <c:scaling>
          <c:orientation val="minMax"/>
          <c:max val="300"/>
          <c:min val="14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_(* #,##0.0_);_(* \(#,##0.0\);_(* &quot;-&quot;??_);_(@_)" sourceLinked="1"/>
        <c:majorTickMark val="out"/>
        <c:minorTickMark val="none"/>
        <c:tickLblPos val="nextTo"/>
        <c:crossAx val="408068656"/>
        <c:crosses val="autoZero"/>
        <c:crossBetween val="midCat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1"/>
          <c:order val="1"/>
          <c:spPr>
            <a:solidFill>
              <a:schemeClr val="accent4">
                <a:lumMod val="75000"/>
                <a:alpha val="35000"/>
              </a:schemeClr>
            </a:solidFill>
            <a:ln w="50800">
              <a:prstDash val="sysDash"/>
            </a:ln>
          </c:spPr>
          <c:cat>
            <c:strRef>
              <c:f>Weight!$L$60:$L$114</c:f>
              <c:strCache>
                <c:ptCount val="55"/>
                <c:pt idx="0">
                  <c:v>PreOp</c:v>
                </c:pt>
                <c:pt idx="1">
                  <c:v>W-1</c:v>
                </c:pt>
                <c:pt idx="2">
                  <c:v>SURG</c:v>
                </c:pt>
                <c:pt idx="3">
                  <c:v>W1</c:v>
                </c:pt>
                <c:pt idx="4">
                  <c:v>W2</c:v>
                </c:pt>
                <c:pt idx="5">
                  <c:v>W3</c:v>
                </c:pt>
                <c:pt idx="6">
                  <c:v>W4</c:v>
                </c:pt>
                <c:pt idx="7">
                  <c:v>W5</c:v>
                </c:pt>
                <c:pt idx="8">
                  <c:v>W6</c:v>
                </c:pt>
                <c:pt idx="9">
                  <c:v>W7</c:v>
                </c:pt>
                <c:pt idx="10">
                  <c:v>W8</c:v>
                </c:pt>
                <c:pt idx="11">
                  <c:v>W9</c:v>
                </c:pt>
                <c:pt idx="12">
                  <c:v>W10</c:v>
                </c:pt>
                <c:pt idx="13">
                  <c:v>W11</c:v>
                </c:pt>
                <c:pt idx="14">
                  <c:v>W12</c:v>
                </c:pt>
                <c:pt idx="15">
                  <c:v>W13</c:v>
                </c:pt>
                <c:pt idx="16">
                  <c:v>W14</c:v>
                </c:pt>
                <c:pt idx="17">
                  <c:v>W15</c:v>
                </c:pt>
                <c:pt idx="18">
                  <c:v>W16</c:v>
                </c:pt>
                <c:pt idx="19">
                  <c:v>W17</c:v>
                </c:pt>
                <c:pt idx="20">
                  <c:v>W18</c:v>
                </c:pt>
                <c:pt idx="21">
                  <c:v>W19</c:v>
                </c:pt>
                <c:pt idx="22">
                  <c:v>W20</c:v>
                </c:pt>
                <c:pt idx="23">
                  <c:v>W21</c:v>
                </c:pt>
                <c:pt idx="24">
                  <c:v>W22</c:v>
                </c:pt>
                <c:pt idx="25">
                  <c:v>W23</c:v>
                </c:pt>
                <c:pt idx="26">
                  <c:v>W24</c:v>
                </c:pt>
                <c:pt idx="27">
                  <c:v>W25</c:v>
                </c:pt>
                <c:pt idx="28">
                  <c:v>W26</c:v>
                </c:pt>
                <c:pt idx="29">
                  <c:v>W27</c:v>
                </c:pt>
                <c:pt idx="30">
                  <c:v>W28</c:v>
                </c:pt>
                <c:pt idx="31">
                  <c:v>W29</c:v>
                </c:pt>
                <c:pt idx="32">
                  <c:v>W30</c:v>
                </c:pt>
                <c:pt idx="33">
                  <c:v>W31</c:v>
                </c:pt>
                <c:pt idx="34">
                  <c:v>W32</c:v>
                </c:pt>
                <c:pt idx="35">
                  <c:v>W33</c:v>
                </c:pt>
                <c:pt idx="36">
                  <c:v>W34</c:v>
                </c:pt>
                <c:pt idx="37">
                  <c:v>W35</c:v>
                </c:pt>
                <c:pt idx="38">
                  <c:v>W36</c:v>
                </c:pt>
                <c:pt idx="39">
                  <c:v>W37</c:v>
                </c:pt>
                <c:pt idx="40">
                  <c:v>W38</c:v>
                </c:pt>
                <c:pt idx="41">
                  <c:v>W39</c:v>
                </c:pt>
                <c:pt idx="42">
                  <c:v>W40</c:v>
                </c:pt>
                <c:pt idx="43">
                  <c:v>W41</c:v>
                </c:pt>
                <c:pt idx="44">
                  <c:v>W42</c:v>
                </c:pt>
                <c:pt idx="45">
                  <c:v>W43</c:v>
                </c:pt>
                <c:pt idx="46">
                  <c:v>W44</c:v>
                </c:pt>
                <c:pt idx="47">
                  <c:v>W45</c:v>
                </c:pt>
                <c:pt idx="48">
                  <c:v>W46</c:v>
                </c:pt>
                <c:pt idx="49">
                  <c:v>W47</c:v>
                </c:pt>
                <c:pt idx="50">
                  <c:v>W48</c:v>
                </c:pt>
                <c:pt idx="51">
                  <c:v>W49</c:v>
                </c:pt>
                <c:pt idx="52">
                  <c:v>W50</c:v>
                </c:pt>
                <c:pt idx="53">
                  <c:v>W51</c:v>
                </c:pt>
                <c:pt idx="54">
                  <c:v>W52</c:v>
                </c:pt>
              </c:strCache>
            </c:strRef>
          </c:cat>
          <c:val>
            <c:numRef>
              <c:f>Weight!$T$60:$T$114</c:f>
              <c:numCache>
                <c:formatCode>_(* #,##0.0_);_(* \(#,##0.0\);_(* "-"??_);_(@_)</c:formatCode>
                <c:ptCount val="55"/>
                <c:pt idx="0">
                  <c:v>3.8000000000000114</c:v>
                </c:pt>
                <c:pt idx="1">
                  <c:v>4.3000000000000114</c:v>
                </c:pt>
                <c:pt idx="2">
                  <c:v>5</c:v>
                </c:pt>
                <c:pt idx="3">
                  <c:v>6.0499999999999972</c:v>
                </c:pt>
                <c:pt idx="4">
                  <c:v>5.0399999999999974</c:v>
                </c:pt>
                <c:pt idx="5">
                  <c:v>4.3999999999999959</c:v>
                </c:pt>
                <c:pt idx="6">
                  <c:v>4.4285714285714288</c:v>
                </c:pt>
                <c:pt idx="7">
                  <c:v>4.2000000000000028</c:v>
                </c:pt>
                <c:pt idx="8">
                  <c:v>3.9333333333333309</c:v>
                </c:pt>
                <c:pt idx="9">
                  <c:v>3.9599999999999995</c:v>
                </c:pt>
                <c:pt idx="10">
                  <c:v>3.6181818181818191</c:v>
                </c:pt>
                <c:pt idx="11">
                  <c:v>3.7000000000000006</c:v>
                </c:pt>
                <c:pt idx="12">
                  <c:v>3.5846153846153843</c:v>
                </c:pt>
                <c:pt idx="13">
                  <c:v>3.4714285714285711</c:v>
                </c:pt>
                <c:pt idx="14">
                  <c:v>3.5733333333333328</c:v>
                </c:pt>
                <c:pt idx="15">
                  <c:v>3.375</c:v>
                </c:pt>
                <c:pt idx="16">
                  <c:v>3.3411764705882359</c:v>
                </c:pt>
                <c:pt idx="17">
                  <c:v>3.3000000000000003</c:v>
                </c:pt>
                <c:pt idx="18">
                  <c:v>3.2842105263157899</c:v>
                </c:pt>
                <c:pt idx="19">
                  <c:v>3.2400000000000007</c:v>
                </c:pt>
                <c:pt idx="20">
                  <c:v>3.1714285714285713</c:v>
                </c:pt>
                <c:pt idx="21">
                  <c:v>3.2</c:v>
                </c:pt>
                <c:pt idx="22">
                  <c:v>3.1826086956521733</c:v>
                </c:pt>
                <c:pt idx="23">
                  <c:v>3.0916666666666663</c:v>
                </c:pt>
                <c:pt idx="24">
                  <c:v>3</c:v>
                </c:pt>
                <c:pt idx="25">
                  <c:v>3.0076923076923072</c:v>
                </c:pt>
                <c:pt idx="26">
                  <c:v>2.911111111111111</c:v>
                </c:pt>
                <c:pt idx="27">
                  <c:v>2.9214285714285717</c:v>
                </c:pt>
                <c:pt idx="28">
                  <c:v>2.8862068965517236</c:v>
                </c:pt>
                <c:pt idx="29">
                  <c:v>2.8466666666666667</c:v>
                </c:pt>
                <c:pt idx="30">
                  <c:v>2.7354838709677414</c:v>
                </c:pt>
                <c:pt idx="31">
                  <c:v>2.84375</c:v>
                </c:pt>
                <c:pt idx="32">
                  <c:v>2.8000000000000003</c:v>
                </c:pt>
                <c:pt idx="33">
                  <c:v>2.7941176470588234</c:v>
                </c:pt>
                <c:pt idx="34">
                  <c:v>2.7941176470588234</c:v>
                </c:pt>
                <c:pt idx="35">
                  <c:v>2.7714285714285714</c:v>
                </c:pt>
                <c:pt idx="36">
                  <c:v>2.6666666666666665</c:v>
                </c:pt>
                <c:pt idx="37">
                  <c:v>2.6666666666666665</c:v>
                </c:pt>
                <c:pt idx="38">
                  <c:v>2.6666666666666665</c:v>
                </c:pt>
                <c:pt idx="39">
                  <c:v>2.6666666666666665</c:v>
                </c:pt>
                <c:pt idx="40">
                  <c:v>2.6666666666666665</c:v>
                </c:pt>
                <c:pt idx="41">
                  <c:v>2.6666666666666665</c:v>
                </c:pt>
                <c:pt idx="42">
                  <c:v>2.6666666666666665</c:v>
                </c:pt>
                <c:pt idx="43">
                  <c:v>2.6666666666666665</c:v>
                </c:pt>
                <c:pt idx="44">
                  <c:v>2.6666666666666665</c:v>
                </c:pt>
                <c:pt idx="45">
                  <c:v>2.6666666666666665</c:v>
                </c:pt>
                <c:pt idx="46">
                  <c:v>2.6666666666666665</c:v>
                </c:pt>
                <c:pt idx="47">
                  <c:v>2.6666666666666665</c:v>
                </c:pt>
                <c:pt idx="48">
                  <c:v>2.6666666666666665</c:v>
                </c:pt>
                <c:pt idx="49">
                  <c:v>2.6666666666666665</c:v>
                </c:pt>
                <c:pt idx="50">
                  <c:v>2.6666666666666665</c:v>
                </c:pt>
                <c:pt idx="51">
                  <c:v>2.6666666666666665</c:v>
                </c:pt>
                <c:pt idx="52">
                  <c:v>2.6666666666666665</c:v>
                </c:pt>
                <c:pt idx="53">
                  <c:v>2.6666666666666665</c:v>
                </c:pt>
                <c:pt idx="54">
                  <c:v>2.6666666666666665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9953752"/>
        <c:axId val="409956104"/>
      </c:areaChar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</c:spPr>
          <c:invertIfNegative val="0"/>
          <c:cat>
            <c:strRef>
              <c:f>Weight!$L$60:$L$114</c:f>
              <c:strCache>
                <c:ptCount val="55"/>
                <c:pt idx="0">
                  <c:v>PreOp</c:v>
                </c:pt>
                <c:pt idx="1">
                  <c:v>W-1</c:v>
                </c:pt>
                <c:pt idx="2">
                  <c:v>SURG</c:v>
                </c:pt>
                <c:pt idx="3">
                  <c:v>W1</c:v>
                </c:pt>
                <c:pt idx="4">
                  <c:v>W2</c:v>
                </c:pt>
                <c:pt idx="5">
                  <c:v>W3</c:v>
                </c:pt>
                <c:pt idx="6">
                  <c:v>W4</c:v>
                </c:pt>
                <c:pt idx="7">
                  <c:v>W5</c:v>
                </c:pt>
                <c:pt idx="8">
                  <c:v>W6</c:v>
                </c:pt>
                <c:pt idx="9">
                  <c:v>W7</c:v>
                </c:pt>
                <c:pt idx="10">
                  <c:v>W8</c:v>
                </c:pt>
                <c:pt idx="11">
                  <c:v>W9</c:v>
                </c:pt>
                <c:pt idx="12">
                  <c:v>W10</c:v>
                </c:pt>
                <c:pt idx="13">
                  <c:v>W11</c:v>
                </c:pt>
                <c:pt idx="14">
                  <c:v>W12</c:v>
                </c:pt>
                <c:pt idx="15">
                  <c:v>W13</c:v>
                </c:pt>
                <c:pt idx="16">
                  <c:v>W14</c:v>
                </c:pt>
                <c:pt idx="17">
                  <c:v>W15</c:v>
                </c:pt>
                <c:pt idx="18">
                  <c:v>W16</c:v>
                </c:pt>
                <c:pt idx="19">
                  <c:v>W17</c:v>
                </c:pt>
                <c:pt idx="20">
                  <c:v>W18</c:v>
                </c:pt>
                <c:pt idx="21">
                  <c:v>W19</c:v>
                </c:pt>
                <c:pt idx="22">
                  <c:v>W20</c:v>
                </c:pt>
                <c:pt idx="23">
                  <c:v>W21</c:v>
                </c:pt>
                <c:pt idx="24">
                  <c:v>W22</c:v>
                </c:pt>
                <c:pt idx="25">
                  <c:v>W23</c:v>
                </c:pt>
                <c:pt idx="26">
                  <c:v>W24</c:v>
                </c:pt>
                <c:pt idx="27">
                  <c:v>W25</c:v>
                </c:pt>
                <c:pt idx="28">
                  <c:v>W26</c:v>
                </c:pt>
                <c:pt idx="29">
                  <c:v>W27</c:v>
                </c:pt>
                <c:pt idx="30">
                  <c:v>W28</c:v>
                </c:pt>
                <c:pt idx="31">
                  <c:v>W29</c:v>
                </c:pt>
                <c:pt idx="32">
                  <c:v>W30</c:v>
                </c:pt>
                <c:pt idx="33">
                  <c:v>W31</c:v>
                </c:pt>
                <c:pt idx="34">
                  <c:v>W32</c:v>
                </c:pt>
                <c:pt idx="35">
                  <c:v>W33</c:v>
                </c:pt>
                <c:pt idx="36">
                  <c:v>W34</c:v>
                </c:pt>
                <c:pt idx="37">
                  <c:v>W35</c:v>
                </c:pt>
                <c:pt idx="38">
                  <c:v>W36</c:v>
                </c:pt>
                <c:pt idx="39">
                  <c:v>W37</c:v>
                </c:pt>
                <c:pt idx="40">
                  <c:v>W38</c:v>
                </c:pt>
                <c:pt idx="41">
                  <c:v>W39</c:v>
                </c:pt>
                <c:pt idx="42">
                  <c:v>W40</c:v>
                </c:pt>
                <c:pt idx="43">
                  <c:v>W41</c:v>
                </c:pt>
                <c:pt idx="44">
                  <c:v>W42</c:v>
                </c:pt>
                <c:pt idx="45">
                  <c:v>W43</c:v>
                </c:pt>
                <c:pt idx="46">
                  <c:v>W44</c:v>
                </c:pt>
                <c:pt idx="47">
                  <c:v>W45</c:v>
                </c:pt>
                <c:pt idx="48">
                  <c:v>W46</c:v>
                </c:pt>
                <c:pt idx="49">
                  <c:v>W47</c:v>
                </c:pt>
                <c:pt idx="50">
                  <c:v>W48</c:v>
                </c:pt>
                <c:pt idx="51">
                  <c:v>W49</c:v>
                </c:pt>
                <c:pt idx="52">
                  <c:v>W50</c:v>
                </c:pt>
                <c:pt idx="53">
                  <c:v>W51</c:v>
                </c:pt>
                <c:pt idx="54">
                  <c:v>W52</c:v>
                </c:pt>
              </c:strCache>
            </c:strRef>
          </c:cat>
          <c:val>
            <c:numRef>
              <c:f>Weight!$N$60:$N$114</c:f>
              <c:numCache>
                <c:formatCode>_(* #,##0.0_);_(* \(#,##0.0\);_(* "-"??_);_(@_)</c:formatCode>
                <c:ptCount val="55"/>
                <c:pt idx="0">
                  <c:v>3.8000000000000114</c:v>
                </c:pt>
                <c:pt idx="1">
                  <c:v>4.8000000000000114</c:v>
                </c:pt>
                <c:pt idx="2">
                  <c:v>6.3999999999999773</c:v>
                </c:pt>
                <c:pt idx="3">
                  <c:v>9.1999999999999886</c:v>
                </c:pt>
                <c:pt idx="4">
                  <c:v>1</c:v>
                </c:pt>
                <c:pt idx="5">
                  <c:v>1.1999999999999886</c:v>
                </c:pt>
                <c:pt idx="6">
                  <c:v>4.6000000000000227</c:v>
                </c:pt>
                <c:pt idx="7">
                  <c:v>2.6000000000000227</c:v>
                </c:pt>
                <c:pt idx="8">
                  <c:v>1.7999999999999545</c:v>
                </c:pt>
                <c:pt idx="9">
                  <c:v>4.2000000000000171</c:v>
                </c:pt>
                <c:pt idx="10">
                  <c:v>0.20000000000001705</c:v>
                </c:pt>
                <c:pt idx="11">
                  <c:v>4.5999999999999943</c:v>
                </c:pt>
                <c:pt idx="12">
                  <c:v>2.1999999999999886</c:v>
                </c:pt>
                <c:pt idx="13">
                  <c:v>2</c:v>
                </c:pt>
                <c:pt idx="14">
                  <c:v>5</c:v>
                </c:pt>
                <c:pt idx="15">
                  <c:v>0.40000000000000568</c:v>
                </c:pt>
                <c:pt idx="16">
                  <c:v>2.8000000000000114</c:v>
                </c:pt>
                <c:pt idx="17">
                  <c:v>2.5999999999999943</c:v>
                </c:pt>
                <c:pt idx="18">
                  <c:v>3</c:v>
                </c:pt>
                <c:pt idx="19">
                  <c:v>2.4000000000000057</c:v>
                </c:pt>
                <c:pt idx="20">
                  <c:v>1.7999999999999829</c:v>
                </c:pt>
                <c:pt idx="21">
                  <c:v>3.8000000000000114</c:v>
                </c:pt>
                <c:pt idx="22">
                  <c:v>2.7999999999999829</c:v>
                </c:pt>
                <c:pt idx="23">
                  <c:v>1</c:v>
                </c:pt>
                <c:pt idx="24">
                  <c:v>0.80000000000001137</c:v>
                </c:pt>
                <c:pt idx="25">
                  <c:v>3.1999999999999886</c:v>
                </c:pt>
                <c:pt idx="26">
                  <c:v>0.40000000000000568</c:v>
                </c:pt>
                <c:pt idx="27">
                  <c:v>3.2000000000000171</c:v>
                </c:pt>
                <c:pt idx="28">
                  <c:v>1.8999999999999773</c:v>
                </c:pt>
                <c:pt idx="29">
                  <c:v>1.7000000000000171</c:v>
                </c:pt>
                <c:pt idx="30">
                  <c:v>-0.60000000000002274</c:v>
                </c:pt>
                <c:pt idx="31">
                  <c:v>6.2000000000000171</c:v>
                </c:pt>
                <c:pt idx="32">
                  <c:v>1.4000000000000057</c:v>
                </c:pt>
                <c:pt idx="33">
                  <c:v>2.5999999999999943</c:v>
                </c:pt>
                <c:pt idx="34">
                  <c:v>0</c:v>
                </c:pt>
                <c:pt idx="35">
                  <c:v>2</c:v>
                </c:pt>
                <c:pt idx="36">
                  <c:v>-1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09953752"/>
        <c:axId val="409956104"/>
      </c:barChart>
      <c:catAx>
        <c:axId val="409953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n-US"/>
          </a:p>
        </c:txPr>
        <c:crossAx val="409956104"/>
        <c:crosses val="autoZero"/>
        <c:auto val="1"/>
        <c:lblAlgn val="ctr"/>
        <c:lblOffset val="100"/>
        <c:noMultiLvlLbl val="0"/>
      </c:catAx>
      <c:valAx>
        <c:axId val="40995610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_(* #,##0.0_);_(* \(#,##0.0\);_(* &quot;-&quot;??_);_(@_)" sourceLinked="1"/>
        <c:majorTickMark val="out"/>
        <c:minorTickMark val="none"/>
        <c:tickLblPos val="nextTo"/>
        <c:crossAx val="409953752"/>
        <c:crosses val="autoZero"/>
        <c:crossBetween val="between"/>
      </c:valAx>
    </c:plotArea>
    <c:plotVisOnly val="1"/>
    <c:dispBlanksAs val="gap"/>
    <c:showDLblsOverMax val="0"/>
  </c:chart>
  <c:spPr>
    <a:solidFill>
      <a:schemeClr val="accent4">
        <a:lumMod val="40000"/>
        <a:lumOff val="60000"/>
      </a:schemeClr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Weight Loss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078424056815208E-2"/>
          <c:y val="5.3830398472918158E-2"/>
          <c:w val="0.92231756958523892"/>
          <c:h val="0.81346608533437448"/>
        </c:manualLayout>
      </c:layout>
      <c:areaChart>
        <c:grouping val="stacked"/>
        <c:varyColors val="0"/>
        <c:ser>
          <c:idx val="0"/>
          <c:order val="0"/>
          <c:tx>
            <c:v>Weight</c:v>
          </c:tx>
          <c:cat>
            <c:numRef>
              <c:f>Weight!$A$170:$A$320</c:f>
              <c:numCache>
                <c:formatCode>d\-mmm</c:formatCode>
                <c:ptCount val="151"/>
                <c:pt idx="0">
                  <c:v>41638</c:v>
                </c:pt>
                <c:pt idx="1">
                  <c:v>41639</c:v>
                </c:pt>
                <c:pt idx="2">
                  <c:v>41640</c:v>
                </c:pt>
                <c:pt idx="3">
                  <c:v>41641</c:v>
                </c:pt>
                <c:pt idx="4">
                  <c:v>41642</c:v>
                </c:pt>
                <c:pt idx="5">
                  <c:v>41643</c:v>
                </c:pt>
                <c:pt idx="6">
                  <c:v>41644</c:v>
                </c:pt>
                <c:pt idx="7">
                  <c:v>41645</c:v>
                </c:pt>
                <c:pt idx="8">
                  <c:v>41646</c:v>
                </c:pt>
                <c:pt idx="9">
                  <c:v>41647</c:v>
                </c:pt>
                <c:pt idx="10">
                  <c:v>41648</c:v>
                </c:pt>
                <c:pt idx="11">
                  <c:v>41649</c:v>
                </c:pt>
                <c:pt idx="12">
                  <c:v>41650</c:v>
                </c:pt>
                <c:pt idx="13">
                  <c:v>41651</c:v>
                </c:pt>
                <c:pt idx="14">
                  <c:v>41652</c:v>
                </c:pt>
                <c:pt idx="15">
                  <c:v>41653</c:v>
                </c:pt>
                <c:pt idx="16">
                  <c:v>41654</c:v>
                </c:pt>
                <c:pt idx="17">
                  <c:v>41655</c:v>
                </c:pt>
                <c:pt idx="18">
                  <c:v>41656</c:v>
                </c:pt>
                <c:pt idx="19">
                  <c:v>41657</c:v>
                </c:pt>
                <c:pt idx="20">
                  <c:v>41658</c:v>
                </c:pt>
                <c:pt idx="21">
                  <c:v>41659</c:v>
                </c:pt>
                <c:pt idx="22">
                  <c:v>41660</c:v>
                </c:pt>
                <c:pt idx="23">
                  <c:v>41661</c:v>
                </c:pt>
                <c:pt idx="24">
                  <c:v>41662</c:v>
                </c:pt>
                <c:pt idx="25">
                  <c:v>41663</c:v>
                </c:pt>
                <c:pt idx="26">
                  <c:v>41664</c:v>
                </c:pt>
                <c:pt idx="27">
                  <c:v>41665</c:v>
                </c:pt>
                <c:pt idx="28">
                  <c:v>41666</c:v>
                </c:pt>
                <c:pt idx="29">
                  <c:v>41667</c:v>
                </c:pt>
                <c:pt idx="30">
                  <c:v>41668</c:v>
                </c:pt>
                <c:pt idx="31">
                  <c:v>41669</c:v>
                </c:pt>
                <c:pt idx="32">
                  <c:v>41670</c:v>
                </c:pt>
                <c:pt idx="33">
                  <c:v>41671</c:v>
                </c:pt>
                <c:pt idx="34">
                  <c:v>41672</c:v>
                </c:pt>
                <c:pt idx="35">
                  <c:v>41673</c:v>
                </c:pt>
                <c:pt idx="36">
                  <c:v>41674</c:v>
                </c:pt>
                <c:pt idx="37">
                  <c:v>41675</c:v>
                </c:pt>
                <c:pt idx="38">
                  <c:v>41676</c:v>
                </c:pt>
                <c:pt idx="39">
                  <c:v>41677</c:v>
                </c:pt>
                <c:pt idx="40">
                  <c:v>41678</c:v>
                </c:pt>
                <c:pt idx="41">
                  <c:v>41679</c:v>
                </c:pt>
                <c:pt idx="42">
                  <c:v>41680</c:v>
                </c:pt>
                <c:pt idx="43">
                  <c:v>41681</c:v>
                </c:pt>
                <c:pt idx="44">
                  <c:v>41682</c:v>
                </c:pt>
                <c:pt idx="45">
                  <c:v>41683</c:v>
                </c:pt>
                <c:pt idx="46">
                  <c:v>41684</c:v>
                </c:pt>
                <c:pt idx="47">
                  <c:v>41685</c:v>
                </c:pt>
                <c:pt idx="48">
                  <c:v>41686</c:v>
                </c:pt>
                <c:pt idx="49">
                  <c:v>41687</c:v>
                </c:pt>
                <c:pt idx="50">
                  <c:v>41688</c:v>
                </c:pt>
                <c:pt idx="51">
                  <c:v>41689</c:v>
                </c:pt>
                <c:pt idx="52">
                  <c:v>41690</c:v>
                </c:pt>
                <c:pt idx="53">
                  <c:v>41691</c:v>
                </c:pt>
                <c:pt idx="54">
                  <c:v>41692</c:v>
                </c:pt>
                <c:pt idx="55">
                  <c:v>41693</c:v>
                </c:pt>
                <c:pt idx="56">
                  <c:v>41694</c:v>
                </c:pt>
                <c:pt idx="57">
                  <c:v>41695</c:v>
                </c:pt>
                <c:pt idx="58">
                  <c:v>41696</c:v>
                </c:pt>
                <c:pt idx="59">
                  <c:v>41697</c:v>
                </c:pt>
                <c:pt idx="60">
                  <c:v>41698</c:v>
                </c:pt>
                <c:pt idx="61">
                  <c:v>41699</c:v>
                </c:pt>
                <c:pt idx="62">
                  <c:v>41700</c:v>
                </c:pt>
                <c:pt idx="63">
                  <c:v>41701</c:v>
                </c:pt>
                <c:pt idx="64">
                  <c:v>41702</c:v>
                </c:pt>
                <c:pt idx="65">
                  <c:v>41703</c:v>
                </c:pt>
                <c:pt idx="66">
                  <c:v>41704</c:v>
                </c:pt>
                <c:pt idx="67">
                  <c:v>41705</c:v>
                </c:pt>
                <c:pt idx="68">
                  <c:v>41706</c:v>
                </c:pt>
                <c:pt idx="69">
                  <c:v>41707</c:v>
                </c:pt>
                <c:pt idx="70">
                  <c:v>41708</c:v>
                </c:pt>
                <c:pt idx="71">
                  <c:v>41709</c:v>
                </c:pt>
                <c:pt idx="72">
                  <c:v>41710</c:v>
                </c:pt>
                <c:pt idx="73">
                  <c:v>41711</c:v>
                </c:pt>
                <c:pt idx="74">
                  <c:v>41712</c:v>
                </c:pt>
                <c:pt idx="75">
                  <c:v>41713</c:v>
                </c:pt>
                <c:pt idx="76">
                  <c:v>41714</c:v>
                </c:pt>
                <c:pt idx="77">
                  <c:v>41715</c:v>
                </c:pt>
                <c:pt idx="78">
                  <c:v>41716</c:v>
                </c:pt>
                <c:pt idx="79">
                  <c:v>41717</c:v>
                </c:pt>
                <c:pt idx="80">
                  <c:v>41718</c:v>
                </c:pt>
                <c:pt idx="81">
                  <c:v>41719</c:v>
                </c:pt>
                <c:pt idx="82">
                  <c:v>41720</c:v>
                </c:pt>
                <c:pt idx="83">
                  <c:v>41721</c:v>
                </c:pt>
                <c:pt idx="84">
                  <c:v>41722</c:v>
                </c:pt>
                <c:pt idx="85">
                  <c:v>41723</c:v>
                </c:pt>
                <c:pt idx="86">
                  <c:v>41724</c:v>
                </c:pt>
                <c:pt idx="87">
                  <c:v>41725</c:v>
                </c:pt>
                <c:pt idx="88">
                  <c:v>41726</c:v>
                </c:pt>
                <c:pt idx="89">
                  <c:v>41727</c:v>
                </c:pt>
                <c:pt idx="90">
                  <c:v>41728</c:v>
                </c:pt>
                <c:pt idx="91">
                  <c:v>41729</c:v>
                </c:pt>
                <c:pt idx="92">
                  <c:v>41730</c:v>
                </c:pt>
                <c:pt idx="93">
                  <c:v>41731</c:v>
                </c:pt>
                <c:pt idx="94">
                  <c:v>41732</c:v>
                </c:pt>
                <c:pt idx="95">
                  <c:v>41733</c:v>
                </c:pt>
                <c:pt idx="96">
                  <c:v>41734</c:v>
                </c:pt>
                <c:pt idx="97">
                  <c:v>41735</c:v>
                </c:pt>
                <c:pt idx="98">
                  <c:v>41736</c:v>
                </c:pt>
                <c:pt idx="99">
                  <c:v>41737</c:v>
                </c:pt>
                <c:pt idx="100">
                  <c:v>41738</c:v>
                </c:pt>
                <c:pt idx="101">
                  <c:v>41739</c:v>
                </c:pt>
                <c:pt idx="102">
                  <c:v>41740</c:v>
                </c:pt>
                <c:pt idx="103">
                  <c:v>41741</c:v>
                </c:pt>
                <c:pt idx="104">
                  <c:v>41742</c:v>
                </c:pt>
                <c:pt idx="105">
                  <c:v>41743</c:v>
                </c:pt>
                <c:pt idx="106">
                  <c:v>41744</c:v>
                </c:pt>
                <c:pt idx="107">
                  <c:v>41745</c:v>
                </c:pt>
                <c:pt idx="108">
                  <c:v>41746</c:v>
                </c:pt>
                <c:pt idx="109">
                  <c:v>41747</c:v>
                </c:pt>
                <c:pt idx="110">
                  <c:v>41748</c:v>
                </c:pt>
                <c:pt idx="111">
                  <c:v>41749</c:v>
                </c:pt>
                <c:pt idx="112">
                  <c:v>41750</c:v>
                </c:pt>
                <c:pt idx="113">
                  <c:v>41751</c:v>
                </c:pt>
                <c:pt idx="114">
                  <c:v>41752</c:v>
                </c:pt>
                <c:pt idx="115">
                  <c:v>41753</c:v>
                </c:pt>
                <c:pt idx="116">
                  <c:v>41754</c:v>
                </c:pt>
                <c:pt idx="117">
                  <c:v>41755</c:v>
                </c:pt>
                <c:pt idx="118">
                  <c:v>41756</c:v>
                </c:pt>
                <c:pt idx="119">
                  <c:v>41757</c:v>
                </c:pt>
                <c:pt idx="120">
                  <c:v>41758</c:v>
                </c:pt>
                <c:pt idx="121">
                  <c:v>41759</c:v>
                </c:pt>
                <c:pt idx="122">
                  <c:v>41760</c:v>
                </c:pt>
                <c:pt idx="123">
                  <c:v>41761</c:v>
                </c:pt>
                <c:pt idx="124">
                  <c:v>41762</c:v>
                </c:pt>
                <c:pt idx="125">
                  <c:v>41763</c:v>
                </c:pt>
                <c:pt idx="126">
                  <c:v>41764</c:v>
                </c:pt>
                <c:pt idx="127">
                  <c:v>41765</c:v>
                </c:pt>
                <c:pt idx="128">
                  <c:v>41766</c:v>
                </c:pt>
                <c:pt idx="129">
                  <c:v>41767</c:v>
                </c:pt>
                <c:pt idx="130">
                  <c:v>41768</c:v>
                </c:pt>
                <c:pt idx="131">
                  <c:v>41769</c:v>
                </c:pt>
                <c:pt idx="132">
                  <c:v>41770</c:v>
                </c:pt>
                <c:pt idx="133">
                  <c:v>41771</c:v>
                </c:pt>
                <c:pt idx="134">
                  <c:v>41772</c:v>
                </c:pt>
                <c:pt idx="135">
                  <c:v>41773</c:v>
                </c:pt>
                <c:pt idx="136">
                  <c:v>41774</c:v>
                </c:pt>
                <c:pt idx="137">
                  <c:v>41775</c:v>
                </c:pt>
                <c:pt idx="138">
                  <c:v>41776</c:v>
                </c:pt>
                <c:pt idx="139">
                  <c:v>41777</c:v>
                </c:pt>
                <c:pt idx="140">
                  <c:v>41778</c:v>
                </c:pt>
                <c:pt idx="141">
                  <c:v>41779</c:v>
                </c:pt>
                <c:pt idx="142">
                  <c:v>41780</c:v>
                </c:pt>
                <c:pt idx="143">
                  <c:v>41781</c:v>
                </c:pt>
                <c:pt idx="144">
                  <c:v>41782</c:v>
                </c:pt>
                <c:pt idx="145">
                  <c:v>41783</c:v>
                </c:pt>
                <c:pt idx="146">
                  <c:v>41784</c:v>
                </c:pt>
                <c:pt idx="147">
                  <c:v>41785</c:v>
                </c:pt>
                <c:pt idx="148">
                  <c:v>41786</c:v>
                </c:pt>
                <c:pt idx="149">
                  <c:v>41787</c:v>
                </c:pt>
                <c:pt idx="150">
                  <c:v>41788</c:v>
                </c:pt>
              </c:numCache>
            </c:numRef>
          </c:cat>
          <c:val>
            <c:numRef>
              <c:f>Weight!$B$170:$B$320</c:f>
              <c:numCache>
                <c:formatCode>_(* #,##0.0_);_(* \(#,##0.0\);_(* "-"??_);_(@_)</c:formatCode>
                <c:ptCount val="151"/>
                <c:pt idx="0">
                  <c:v>218.6</c:v>
                </c:pt>
                <c:pt idx="1">
                  <c:v>217</c:v>
                </c:pt>
                <c:pt idx="2">
                  <c:v>215.4</c:v>
                </c:pt>
                <c:pt idx="3">
                  <c:v>215.2</c:v>
                </c:pt>
                <c:pt idx="4">
                  <c:v>214.2</c:v>
                </c:pt>
                <c:pt idx="5">
                  <c:v>215</c:v>
                </c:pt>
                <c:pt idx="6">
                  <c:v>215.8</c:v>
                </c:pt>
                <c:pt idx="7">
                  <c:v>215.4</c:v>
                </c:pt>
                <c:pt idx="8">
                  <c:v>213.8</c:v>
                </c:pt>
                <c:pt idx="9">
                  <c:v>213.6</c:v>
                </c:pt>
                <c:pt idx="10">
                  <c:v>212.8</c:v>
                </c:pt>
                <c:pt idx="11">
                  <c:v>213.6</c:v>
                </c:pt>
                <c:pt idx="12">
                  <c:v>213.8</c:v>
                </c:pt>
                <c:pt idx="13">
                  <c:v>213</c:v>
                </c:pt>
                <c:pt idx="14">
                  <c:v>212.8</c:v>
                </c:pt>
                <c:pt idx="15">
                  <c:v>213.4</c:v>
                </c:pt>
                <c:pt idx="16">
                  <c:v>211.6</c:v>
                </c:pt>
                <c:pt idx="17">
                  <c:v>210.6</c:v>
                </c:pt>
                <c:pt idx="18">
                  <c:v>211</c:v>
                </c:pt>
                <c:pt idx="19">
                  <c:v>210.2</c:v>
                </c:pt>
                <c:pt idx="20">
                  <c:v>209.4</c:v>
                </c:pt>
                <c:pt idx="21">
                  <c:v>210</c:v>
                </c:pt>
                <c:pt idx="22">
                  <c:v>210.2</c:v>
                </c:pt>
                <c:pt idx="23">
                  <c:v>210.4</c:v>
                </c:pt>
                <c:pt idx="24">
                  <c:v>210</c:v>
                </c:pt>
                <c:pt idx="25">
                  <c:v>209.4</c:v>
                </c:pt>
                <c:pt idx="26">
                  <c:v>209.9</c:v>
                </c:pt>
                <c:pt idx="27">
                  <c:v>208.3</c:v>
                </c:pt>
                <c:pt idx="28">
                  <c:v>208.3</c:v>
                </c:pt>
                <c:pt idx="29">
                  <c:v>208.3</c:v>
                </c:pt>
                <c:pt idx="30">
                  <c:v>208.3</c:v>
                </c:pt>
                <c:pt idx="31">
                  <c:v>210.8</c:v>
                </c:pt>
                <c:pt idx="32">
                  <c:v>210.8</c:v>
                </c:pt>
                <c:pt idx="33">
                  <c:v>209.8</c:v>
                </c:pt>
                <c:pt idx="34">
                  <c:v>207</c:v>
                </c:pt>
                <c:pt idx="35">
                  <c:v>206.8</c:v>
                </c:pt>
                <c:pt idx="36">
                  <c:v>206.6</c:v>
                </c:pt>
                <c:pt idx="37">
                  <c:v>204.4</c:v>
                </c:pt>
                <c:pt idx="38">
                  <c:v>204.8</c:v>
                </c:pt>
                <c:pt idx="39">
                  <c:v>205.2</c:v>
                </c:pt>
                <c:pt idx="40">
                  <c:v>204.8</c:v>
                </c:pt>
                <c:pt idx="41">
                  <c:v>205.6</c:v>
                </c:pt>
                <c:pt idx="42">
                  <c:v>205.8</c:v>
                </c:pt>
                <c:pt idx="43">
                  <c:v>205.2</c:v>
                </c:pt>
                <c:pt idx="44">
                  <c:v>205.2</c:v>
                </c:pt>
                <c:pt idx="45">
                  <c:v>206.2</c:v>
                </c:pt>
                <c:pt idx="46">
                  <c:v>206.2</c:v>
                </c:pt>
                <c:pt idx="47">
                  <c:v>206.4</c:v>
                </c:pt>
                <c:pt idx="48">
                  <c:v>207</c:v>
                </c:pt>
                <c:pt idx="49">
                  <c:v>206.4</c:v>
                </c:pt>
                <c:pt idx="50">
                  <c:v>205.8</c:v>
                </c:pt>
                <c:pt idx="51">
                  <c:v>203</c:v>
                </c:pt>
                <c:pt idx="52">
                  <c:v>203.4</c:v>
                </c:pt>
                <c:pt idx="53">
                  <c:v>202.4</c:v>
                </c:pt>
                <c:pt idx="54">
                  <c:v>201.4</c:v>
                </c:pt>
                <c:pt idx="55">
                  <c:v>200</c:v>
                </c:pt>
                <c:pt idx="56">
                  <c:v>200.2</c:v>
                </c:pt>
                <c:pt idx="57">
                  <c:v>199.6</c:v>
                </c:pt>
                <c:pt idx="58">
                  <c:v>199.2</c:v>
                </c:pt>
                <c:pt idx="59">
                  <c:v>199.6</c:v>
                </c:pt>
                <c:pt idx="60">
                  <c:v>199.4</c:v>
                </c:pt>
                <c:pt idx="61">
                  <c:v>197.4</c:v>
                </c:pt>
                <c:pt idx="62">
                  <c:v>199.2</c:v>
                </c:pt>
                <c:pt idx="63">
                  <c:v>198</c:v>
                </c:pt>
                <c:pt idx="64">
                  <c:v>198.2</c:v>
                </c:pt>
                <c:pt idx="65">
                  <c:v>199.8</c:v>
                </c:pt>
                <c:pt idx="66">
                  <c:v>198.6</c:v>
                </c:pt>
                <c:pt idx="67">
                  <c:v>197.8</c:v>
                </c:pt>
                <c:pt idx="68">
                  <c:v>197.6</c:v>
                </c:pt>
                <c:pt idx="69">
                  <c:v>197.4</c:v>
                </c:pt>
                <c:pt idx="70">
                  <c:v>196.2</c:v>
                </c:pt>
                <c:pt idx="71">
                  <c:v>195.6</c:v>
                </c:pt>
                <c:pt idx="72">
                  <c:v>195.6</c:v>
                </c:pt>
                <c:pt idx="73">
                  <c:v>194</c:v>
                </c:pt>
                <c:pt idx="74">
                  <c:v>192.8</c:v>
                </c:pt>
                <c:pt idx="75">
                  <c:v>193</c:v>
                </c:pt>
                <c:pt idx="76">
                  <c:v>193</c:v>
                </c:pt>
                <c:pt idx="77">
                  <c:v>193</c:v>
                </c:pt>
                <c:pt idx="78">
                  <c:v>193.2</c:v>
                </c:pt>
                <c:pt idx="79">
                  <c:v>193.2</c:v>
                </c:pt>
                <c:pt idx="80">
                  <c:v>191.6</c:v>
                </c:pt>
                <c:pt idx="81">
                  <c:v>192.8</c:v>
                </c:pt>
                <c:pt idx="82">
                  <c:v>191.6</c:v>
                </c:pt>
                <c:pt idx="83">
                  <c:v>191.4</c:v>
                </c:pt>
                <c:pt idx="84">
                  <c:v>191.2</c:v>
                </c:pt>
                <c:pt idx="85">
                  <c:v>191.2</c:v>
                </c:pt>
                <c:pt idx="86">
                  <c:v>189.8</c:v>
                </c:pt>
                <c:pt idx="87">
                  <c:v>191.4</c:v>
                </c:pt>
                <c:pt idx="88">
                  <c:v>192.2</c:v>
                </c:pt>
                <c:pt idx="89">
                  <c:v>192.2</c:v>
                </c:pt>
                <c:pt idx="90">
                  <c:v>192.2</c:v>
                </c:pt>
                <c:pt idx="91">
                  <c:v>192.2</c:v>
                </c:pt>
                <c:pt idx="92">
                  <c:v>192.2</c:v>
                </c:pt>
                <c:pt idx="93">
                  <c:v>192.2</c:v>
                </c:pt>
                <c:pt idx="94">
                  <c:v>192.2</c:v>
                </c:pt>
                <c:pt idx="95">
                  <c:v>192.2</c:v>
                </c:pt>
                <c:pt idx="96">
                  <c:v>192.2</c:v>
                </c:pt>
                <c:pt idx="97">
                  <c:v>192.2</c:v>
                </c:pt>
                <c:pt idx="98">
                  <c:v>192.2</c:v>
                </c:pt>
                <c:pt idx="99">
                  <c:v>192.2</c:v>
                </c:pt>
                <c:pt idx="100">
                  <c:v>192.2</c:v>
                </c:pt>
                <c:pt idx="101">
                  <c:v>192.2</c:v>
                </c:pt>
                <c:pt idx="102">
                  <c:v>192.2</c:v>
                </c:pt>
                <c:pt idx="103">
                  <c:v>192.2</c:v>
                </c:pt>
                <c:pt idx="104">
                  <c:v>192.2</c:v>
                </c:pt>
                <c:pt idx="105">
                  <c:v>192.2</c:v>
                </c:pt>
                <c:pt idx="106">
                  <c:v>192.2</c:v>
                </c:pt>
                <c:pt idx="107">
                  <c:v>192.2</c:v>
                </c:pt>
                <c:pt idx="108">
                  <c:v>192.2</c:v>
                </c:pt>
                <c:pt idx="109">
                  <c:v>192.2</c:v>
                </c:pt>
                <c:pt idx="110">
                  <c:v>192.2</c:v>
                </c:pt>
                <c:pt idx="111">
                  <c:v>192.2</c:v>
                </c:pt>
                <c:pt idx="112">
                  <c:v>192.2</c:v>
                </c:pt>
                <c:pt idx="113">
                  <c:v>192.2</c:v>
                </c:pt>
                <c:pt idx="114">
                  <c:v>192.2</c:v>
                </c:pt>
                <c:pt idx="115">
                  <c:v>192.2</c:v>
                </c:pt>
                <c:pt idx="116">
                  <c:v>192.2</c:v>
                </c:pt>
                <c:pt idx="117">
                  <c:v>192.2</c:v>
                </c:pt>
                <c:pt idx="118">
                  <c:v>192.2</c:v>
                </c:pt>
                <c:pt idx="119">
                  <c:v>192.2</c:v>
                </c:pt>
                <c:pt idx="120">
                  <c:v>192.2</c:v>
                </c:pt>
                <c:pt idx="121">
                  <c:v>192.2</c:v>
                </c:pt>
                <c:pt idx="122">
                  <c:v>192.2</c:v>
                </c:pt>
                <c:pt idx="123">
                  <c:v>192.2</c:v>
                </c:pt>
                <c:pt idx="124">
                  <c:v>192.2</c:v>
                </c:pt>
                <c:pt idx="125">
                  <c:v>192.2</c:v>
                </c:pt>
                <c:pt idx="126">
                  <c:v>192.2</c:v>
                </c:pt>
                <c:pt idx="127">
                  <c:v>192.2</c:v>
                </c:pt>
                <c:pt idx="128">
                  <c:v>192.2</c:v>
                </c:pt>
                <c:pt idx="129">
                  <c:v>192.2</c:v>
                </c:pt>
                <c:pt idx="130">
                  <c:v>192.2</c:v>
                </c:pt>
                <c:pt idx="131">
                  <c:v>192.2</c:v>
                </c:pt>
                <c:pt idx="132">
                  <c:v>192.2</c:v>
                </c:pt>
                <c:pt idx="133">
                  <c:v>192.2</c:v>
                </c:pt>
                <c:pt idx="134">
                  <c:v>192.2</c:v>
                </c:pt>
                <c:pt idx="135">
                  <c:v>192.2</c:v>
                </c:pt>
                <c:pt idx="136">
                  <c:v>192.2</c:v>
                </c:pt>
                <c:pt idx="137">
                  <c:v>192.2</c:v>
                </c:pt>
                <c:pt idx="138">
                  <c:v>192.2</c:v>
                </c:pt>
                <c:pt idx="139">
                  <c:v>192.2</c:v>
                </c:pt>
                <c:pt idx="140">
                  <c:v>192.2</c:v>
                </c:pt>
                <c:pt idx="141">
                  <c:v>192.2</c:v>
                </c:pt>
                <c:pt idx="142">
                  <c:v>192.2</c:v>
                </c:pt>
                <c:pt idx="143">
                  <c:v>192.2</c:v>
                </c:pt>
                <c:pt idx="144">
                  <c:v>192.2</c:v>
                </c:pt>
                <c:pt idx="145">
                  <c:v>192.2</c:v>
                </c:pt>
                <c:pt idx="146">
                  <c:v>192.2</c:v>
                </c:pt>
                <c:pt idx="147">
                  <c:v>192.2</c:v>
                </c:pt>
                <c:pt idx="148">
                  <c:v>192.2</c:v>
                </c:pt>
                <c:pt idx="149">
                  <c:v>192.2</c:v>
                </c:pt>
                <c:pt idx="150">
                  <c:v>192.2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070224"/>
        <c:axId val="408070616"/>
      </c:areaChart>
      <c:dateAx>
        <c:axId val="408070224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n-US"/>
          </a:p>
        </c:txPr>
        <c:crossAx val="408070616"/>
        <c:crosses val="autoZero"/>
        <c:auto val="1"/>
        <c:lblOffset val="100"/>
        <c:baseTimeUnit val="days"/>
        <c:majorUnit val="7"/>
        <c:majorTimeUnit val="days"/>
      </c:dateAx>
      <c:valAx>
        <c:axId val="408070616"/>
        <c:scaling>
          <c:orientation val="minMax"/>
          <c:max val="220"/>
          <c:min val="14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_(* #,##0.0_);_(* \(#,##0.0\);_(* &quot;-&quot;??_);_(@_)" sourceLinked="1"/>
        <c:majorTickMark val="out"/>
        <c:minorTickMark val="none"/>
        <c:tickLblPos val="nextTo"/>
        <c:crossAx val="408070224"/>
        <c:crosses val="autoZero"/>
        <c:crossBetween val="midCat"/>
      </c:valAx>
      <c:spPr>
        <a:solidFill>
          <a:schemeClr val="accent2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Daily Weight Loss</a:t>
            </a:r>
          </a:p>
        </c:rich>
      </c:tx>
      <c:layout>
        <c:manualLayout>
          <c:xMode val="edge"/>
          <c:yMode val="edge"/>
          <c:x val="0.39064345374094428"/>
          <c:y val="6.50406504065040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078424056815208E-2"/>
          <c:y val="5.3830398472918158E-2"/>
          <c:w val="0.92231756958523892"/>
          <c:h val="0.81346608533437448"/>
        </c:manualLayout>
      </c:layout>
      <c:areaChart>
        <c:grouping val="stacked"/>
        <c:varyColors val="0"/>
        <c:ser>
          <c:idx val="0"/>
          <c:order val="0"/>
          <c:tx>
            <c:strRef>
              <c:f>Weight!$B$3</c:f>
              <c:strCache>
                <c:ptCount val="1"/>
                <c:pt idx="0">
                  <c:v>Weight</c:v>
                </c:pt>
              </c:strCache>
            </c:strRef>
          </c:tx>
          <c:spPr>
            <a:pattFill prst="ltUpDiag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cat>
            <c:numRef>
              <c:f>Weight!$A$4:$A$382</c:f>
              <c:numCache>
                <c:formatCode>d\-mmm</c:formatCode>
                <c:ptCount val="379"/>
                <c:pt idx="0">
                  <c:v>41472</c:v>
                </c:pt>
                <c:pt idx="1">
                  <c:v>41473</c:v>
                </c:pt>
                <c:pt idx="2">
                  <c:v>41474</c:v>
                </c:pt>
                <c:pt idx="3">
                  <c:v>41475</c:v>
                </c:pt>
                <c:pt idx="4">
                  <c:v>41476</c:v>
                </c:pt>
                <c:pt idx="5">
                  <c:v>41477</c:v>
                </c:pt>
                <c:pt idx="6">
                  <c:v>41478</c:v>
                </c:pt>
                <c:pt idx="7">
                  <c:v>41479</c:v>
                </c:pt>
                <c:pt idx="8">
                  <c:v>41480</c:v>
                </c:pt>
                <c:pt idx="9">
                  <c:v>41481</c:v>
                </c:pt>
                <c:pt idx="10">
                  <c:v>41482</c:v>
                </c:pt>
                <c:pt idx="11">
                  <c:v>41483</c:v>
                </c:pt>
                <c:pt idx="12">
                  <c:v>41484</c:v>
                </c:pt>
                <c:pt idx="13">
                  <c:v>41485</c:v>
                </c:pt>
                <c:pt idx="14">
                  <c:v>41486</c:v>
                </c:pt>
                <c:pt idx="15">
                  <c:v>41487</c:v>
                </c:pt>
                <c:pt idx="16">
                  <c:v>41488</c:v>
                </c:pt>
                <c:pt idx="17">
                  <c:v>41489</c:v>
                </c:pt>
                <c:pt idx="18">
                  <c:v>41490</c:v>
                </c:pt>
                <c:pt idx="19">
                  <c:v>41491</c:v>
                </c:pt>
                <c:pt idx="20">
                  <c:v>41492</c:v>
                </c:pt>
                <c:pt idx="21">
                  <c:v>41493</c:v>
                </c:pt>
                <c:pt idx="22">
                  <c:v>41494</c:v>
                </c:pt>
                <c:pt idx="23">
                  <c:v>41495</c:v>
                </c:pt>
                <c:pt idx="24">
                  <c:v>41496</c:v>
                </c:pt>
                <c:pt idx="25">
                  <c:v>41497</c:v>
                </c:pt>
                <c:pt idx="26">
                  <c:v>41498</c:v>
                </c:pt>
                <c:pt idx="27">
                  <c:v>41499</c:v>
                </c:pt>
                <c:pt idx="28">
                  <c:v>41500</c:v>
                </c:pt>
                <c:pt idx="29">
                  <c:v>41501</c:v>
                </c:pt>
                <c:pt idx="30">
                  <c:v>41502</c:v>
                </c:pt>
                <c:pt idx="31">
                  <c:v>41503</c:v>
                </c:pt>
                <c:pt idx="32">
                  <c:v>41504</c:v>
                </c:pt>
                <c:pt idx="33">
                  <c:v>41505</c:v>
                </c:pt>
                <c:pt idx="34">
                  <c:v>41506</c:v>
                </c:pt>
                <c:pt idx="35">
                  <c:v>41507</c:v>
                </c:pt>
                <c:pt idx="36">
                  <c:v>41508</c:v>
                </c:pt>
                <c:pt idx="37">
                  <c:v>41509</c:v>
                </c:pt>
                <c:pt idx="38">
                  <c:v>41510</c:v>
                </c:pt>
                <c:pt idx="39">
                  <c:v>41511</c:v>
                </c:pt>
                <c:pt idx="40">
                  <c:v>41512</c:v>
                </c:pt>
                <c:pt idx="41">
                  <c:v>41513</c:v>
                </c:pt>
                <c:pt idx="42">
                  <c:v>41514</c:v>
                </c:pt>
                <c:pt idx="43">
                  <c:v>41515</c:v>
                </c:pt>
                <c:pt idx="44">
                  <c:v>41516</c:v>
                </c:pt>
                <c:pt idx="45">
                  <c:v>41517</c:v>
                </c:pt>
                <c:pt idx="46">
                  <c:v>41518</c:v>
                </c:pt>
                <c:pt idx="47">
                  <c:v>41519</c:v>
                </c:pt>
                <c:pt idx="48">
                  <c:v>41520</c:v>
                </c:pt>
                <c:pt idx="49">
                  <c:v>41521</c:v>
                </c:pt>
                <c:pt idx="50">
                  <c:v>41522</c:v>
                </c:pt>
                <c:pt idx="51">
                  <c:v>41523</c:v>
                </c:pt>
                <c:pt idx="52">
                  <c:v>41524</c:v>
                </c:pt>
                <c:pt idx="53">
                  <c:v>41525</c:v>
                </c:pt>
                <c:pt idx="54">
                  <c:v>41526</c:v>
                </c:pt>
                <c:pt idx="55">
                  <c:v>41527</c:v>
                </c:pt>
                <c:pt idx="56">
                  <c:v>41528</c:v>
                </c:pt>
                <c:pt idx="57">
                  <c:v>41529</c:v>
                </c:pt>
                <c:pt idx="58">
                  <c:v>41530</c:v>
                </c:pt>
                <c:pt idx="59">
                  <c:v>41531</c:v>
                </c:pt>
                <c:pt idx="60">
                  <c:v>41532</c:v>
                </c:pt>
                <c:pt idx="61">
                  <c:v>41533</c:v>
                </c:pt>
                <c:pt idx="62">
                  <c:v>41534</c:v>
                </c:pt>
                <c:pt idx="63">
                  <c:v>41535</c:v>
                </c:pt>
                <c:pt idx="64">
                  <c:v>41536</c:v>
                </c:pt>
                <c:pt idx="65">
                  <c:v>41537</c:v>
                </c:pt>
                <c:pt idx="66">
                  <c:v>41538</c:v>
                </c:pt>
                <c:pt idx="67">
                  <c:v>41539</c:v>
                </c:pt>
                <c:pt idx="68">
                  <c:v>41540</c:v>
                </c:pt>
                <c:pt idx="69">
                  <c:v>41541</c:v>
                </c:pt>
                <c:pt idx="70">
                  <c:v>41542</c:v>
                </c:pt>
                <c:pt idx="71">
                  <c:v>41543</c:v>
                </c:pt>
                <c:pt idx="72">
                  <c:v>41544</c:v>
                </c:pt>
                <c:pt idx="73">
                  <c:v>41545</c:v>
                </c:pt>
                <c:pt idx="74">
                  <c:v>41546</c:v>
                </c:pt>
                <c:pt idx="75">
                  <c:v>41547</c:v>
                </c:pt>
                <c:pt idx="76">
                  <c:v>41548</c:v>
                </c:pt>
                <c:pt idx="77">
                  <c:v>41549</c:v>
                </c:pt>
                <c:pt idx="78">
                  <c:v>41550</c:v>
                </c:pt>
                <c:pt idx="79">
                  <c:v>41551</c:v>
                </c:pt>
                <c:pt idx="80">
                  <c:v>41552</c:v>
                </c:pt>
                <c:pt idx="81">
                  <c:v>41553</c:v>
                </c:pt>
                <c:pt idx="82">
                  <c:v>41554</c:v>
                </c:pt>
                <c:pt idx="83">
                  <c:v>41555</c:v>
                </c:pt>
                <c:pt idx="84">
                  <c:v>41556</c:v>
                </c:pt>
                <c:pt idx="85">
                  <c:v>41557</c:v>
                </c:pt>
                <c:pt idx="86">
                  <c:v>41558</c:v>
                </c:pt>
                <c:pt idx="87">
                  <c:v>41559</c:v>
                </c:pt>
                <c:pt idx="88">
                  <c:v>41560</c:v>
                </c:pt>
                <c:pt idx="89">
                  <c:v>41561</c:v>
                </c:pt>
                <c:pt idx="90">
                  <c:v>41562</c:v>
                </c:pt>
                <c:pt idx="91">
                  <c:v>41563</c:v>
                </c:pt>
                <c:pt idx="92">
                  <c:v>41564</c:v>
                </c:pt>
                <c:pt idx="93">
                  <c:v>41565</c:v>
                </c:pt>
                <c:pt idx="94">
                  <c:v>41566</c:v>
                </c:pt>
                <c:pt idx="95">
                  <c:v>41567</c:v>
                </c:pt>
                <c:pt idx="96">
                  <c:v>41568</c:v>
                </c:pt>
                <c:pt idx="97">
                  <c:v>41569</c:v>
                </c:pt>
                <c:pt idx="98">
                  <c:v>41570</c:v>
                </c:pt>
                <c:pt idx="99">
                  <c:v>41571</c:v>
                </c:pt>
                <c:pt idx="100">
                  <c:v>41572</c:v>
                </c:pt>
                <c:pt idx="101">
                  <c:v>41573</c:v>
                </c:pt>
                <c:pt idx="102">
                  <c:v>41574</c:v>
                </c:pt>
                <c:pt idx="103">
                  <c:v>41575</c:v>
                </c:pt>
                <c:pt idx="104">
                  <c:v>41576</c:v>
                </c:pt>
                <c:pt idx="105">
                  <c:v>41577</c:v>
                </c:pt>
                <c:pt idx="106">
                  <c:v>41578</c:v>
                </c:pt>
                <c:pt idx="107">
                  <c:v>41579</c:v>
                </c:pt>
                <c:pt idx="108">
                  <c:v>41580</c:v>
                </c:pt>
                <c:pt idx="109">
                  <c:v>41581</c:v>
                </c:pt>
                <c:pt idx="110">
                  <c:v>41582</c:v>
                </c:pt>
                <c:pt idx="111">
                  <c:v>41583</c:v>
                </c:pt>
                <c:pt idx="112">
                  <c:v>41584</c:v>
                </c:pt>
                <c:pt idx="113">
                  <c:v>41585</c:v>
                </c:pt>
                <c:pt idx="114">
                  <c:v>41586</c:v>
                </c:pt>
                <c:pt idx="115">
                  <c:v>41587</c:v>
                </c:pt>
                <c:pt idx="116">
                  <c:v>41588</c:v>
                </c:pt>
                <c:pt idx="117">
                  <c:v>41589</c:v>
                </c:pt>
                <c:pt idx="118">
                  <c:v>41590</c:v>
                </c:pt>
                <c:pt idx="119">
                  <c:v>41591</c:v>
                </c:pt>
                <c:pt idx="120">
                  <c:v>41592</c:v>
                </c:pt>
                <c:pt idx="121">
                  <c:v>41593</c:v>
                </c:pt>
                <c:pt idx="122">
                  <c:v>41594</c:v>
                </c:pt>
                <c:pt idx="123">
                  <c:v>41595</c:v>
                </c:pt>
                <c:pt idx="124">
                  <c:v>41596</c:v>
                </c:pt>
                <c:pt idx="125">
                  <c:v>41597</c:v>
                </c:pt>
                <c:pt idx="126">
                  <c:v>41598</c:v>
                </c:pt>
                <c:pt idx="127">
                  <c:v>41599</c:v>
                </c:pt>
                <c:pt idx="128">
                  <c:v>41600</c:v>
                </c:pt>
                <c:pt idx="129">
                  <c:v>41601</c:v>
                </c:pt>
                <c:pt idx="130">
                  <c:v>41602</c:v>
                </c:pt>
                <c:pt idx="131">
                  <c:v>41603</c:v>
                </c:pt>
                <c:pt idx="132">
                  <c:v>41604</c:v>
                </c:pt>
                <c:pt idx="133">
                  <c:v>41605</c:v>
                </c:pt>
                <c:pt idx="134">
                  <c:v>41606</c:v>
                </c:pt>
                <c:pt idx="135">
                  <c:v>41607</c:v>
                </c:pt>
                <c:pt idx="136">
                  <c:v>41608</c:v>
                </c:pt>
                <c:pt idx="137">
                  <c:v>41609</c:v>
                </c:pt>
                <c:pt idx="138">
                  <c:v>41610</c:v>
                </c:pt>
                <c:pt idx="139">
                  <c:v>41611</c:v>
                </c:pt>
                <c:pt idx="140">
                  <c:v>41612</c:v>
                </c:pt>
                <c:pt idx="141">
                  <c:v>41613</c:v>
                </c:pt>
                <c:pt idx="142">
                  <c:v>41614</c:v>
                </c:pt>
                <c:pt idx="143">
                  <c:v>41615</c:v>
                </c:pt>
                <c:pt idx="144">
                  <c:v>41616</c:v>
                </c:pt>
                <c:pt idx="145">
                  <c:v>41617</c:v>
                </c:pt>
                <c:pt idx="146">
                  <c:v>41618</c:v>
                </c:pt>
                <c:pt idx="147">
                  <c:v>41619</c:v>
                </c:pt>
                <c:pt idx="148">
                  <c:v>41620</c:v>
                </c:pt>
                <c:pt idx="149">
                  <c:v>41621</c:v>
                </c:pt>
                <c:pt idx="150">
                  <c:v>41622</c:v>
                </c:pt>
                <c:pt idx="151">
                  <c:v>41623</c:v>
                </c:pt>
                <c:pt idx="152">
                  <c:v>41624</c:v>
                </c:pt>
                <c:pt idx="153">
                  <c:v>41625</c:v>
                </c:pt>
                <c:pt idx="154">
                  <c:v>41626</c:v>
                </c:pt>
                <c:pt idx="155">
                  <c:v>41627</c:v>
                </c:pt>
                <c:pt idx="156">
                  <c:v>41628</c:v>
                </c:pt>
                <c:pt idx="157">
                  <c:v>41629</c:v>
                </c:pt>
                <c:pt idx="158">
                  <c:v>41630</c:v>
                </c:pt>
                <c:pt idx="159">
                  <c:v>41631</c:v>
                </c:pt>
                <c:pt idx="160">
                  <c:v>41632</c:v>
                </c:pt>
                <c:pt idx="161">
                  <c:v>41633</c:v>
                </c:pt>
                <c:pt idx="162">
                  <c:v>41634</c:v>
                </c:pt>
                <c:pt idx="163">
                  <c:v>41635</c:v>
                </c:pt>
                <c:pt idx="164">
                  <c:v>41636</c:v>
                </c:pt>
                <c:pt idx="165">
                  <c:v>41637</c:v>
                </c:pt>
                <c:pt idx="166">
                  <c:v>41638</c:v>
                </c:pt>
                <c:pt idx="167">
                  <c:v>41639</c:v>
                </c:pt>
                <c:pt idx="168">
                  <c:v>41640</c:v>
                </c:pt>
                <c:pt idx="169">
                  <c:v>41641</c:v>
                </c:pt>
                <c:pt idx="170">
                  <c:v>41642</c:v>
                </c:pt>
                <c:pt idx="171">
                  <c:v>41643</c:v>
                </c:pt>
                <c:pt idx="172">
                  <c:v>41644</c:v>
                </c:pt>
                <c:pt idx="173">
                  <c:v>41645</c:v>
                </c:pt>
                <c:pt idx="174">
                  <c:v>41646</c:v>
                </c:pt>
                <c:pt idx="175">
                  <c:v>41647</c:v>
                </c:pt>
                <c:pt idx="176">
                  <c:v>41648</c:v>
                </c:pt>
                <c:pt idx="177">
                  <c:v>41649</c:v>
                </c:pt>
                <c:pt idx="178">
                  <c:v>41650</c:v>
                </c:pt>
                <c:pt idx="179">
                  <c:v>41651</c:v>
                </c:pt>
                <c:pt idx="180">
                  <c:v>41652</c:v>
                </c:pt>
                <c:pt idx="181">
                  <c:v>41653</c:v>
                </c:pt>
                <c:pt idx="182">
                  <c:v>41654</c:v>
                </c:pt>
                <c:pt idx="183">
                  <c:v>41655</c:v>
                </c:pt>
                <c:pt idx="184">
                  <c:v>41656</c:v>
                </c:pt>
                <c:pt idx="185">
                  <c:v>41657</c:v>
                </c:pt>
                <c:pt idx="186">
                  <c:v>41658</c:v>
                </c:pt>
                <c:pt idx="187">
                  <c:v>41659</c:v>
                </c:pt>
                <c:pt idx="188">
                  <c:v>41660</c:v>
                </c:pt>
                <c:pt idx="189">
                  <c:v>41661</c:v>
                </c:pt>
                <c:pt idx="190">
                  <c:v>41662</c:v>
                </c:pt>
                <c:pt idx="191">
                  <c:v>41663</c:v>
                </c:pt>
                <c:pt idx="192">
                  <c:v>41664</c:v>
                </c:pt>
                <c:pt idx="193">
                  <c:v>41665</c:v>
                </c:pt>
                <c:pt idx="194">
                  <c:v>41666</c:v>
                </c:pt>
                <c:pt idx="195">
                  <c:v>41667</c:v>
                </c:pt>
                <c:pt idx="196">
                  <c:v>41668</c:v>
                </c:pt>
                <c:pt idx="197">
                  <c:v>41669</c:v>
                </c:pt>
                <c:pt idx="198">
                  <c:v>41670</c:v>
                </c:pt>
                <c:pt idx="199">
                  <c:v>41671</c:v>
                </c:pt>
                <c:pt idx="200">
                  <c:v>41672</c:v>
                </c:pt>
                <c:pt idx="201">
                  <c:v>41673</c:v>
                </c:pt>
                <c:pt idx="202">
                  <c:v>41674</c:v>
                </c:pt>
                <c:pt idx="203">
                  <c:v>41675</c:v>
                </c:pt>
                <c:pt idx="204">
                  <c:v>41676</c:v>
                </c:pt>
                <c:pt idx="205">
                  <c:v>41677</c:v>
                </c:pt>
                <c:pt idx="206">
                  <c:v>41678</c:v>
                </c:pt>
                <c:pt idx="207">
                  <c:v>41679</c:v>
                </c:pt>
                <c:pt idx="208">
                  <c:v>41680</c:v>
                </c:pt>
                <c:pt idx="209">
                  <c:v>41681</c:v>
                </c:pt>
                <c:pt idx="210">
                  <c:v>41682</c:v>
                </c:pt>
                <c:pt idx="211">
                  <c:v>41683</c:v>
                </c:pt>
                <c:pt idx="212">
                  <c:v>41684</c:v>
                </c:pt>
                <c:pt idx="213">
                  <c:v>41685</c:v>
                </c:pt>
                <c:pt idx="214">
                  <c:v>41686</c:v>
                </c:pt>
                <c:pt idx="215">
                  <c:v>41687</c:v>
                </c:pt>
                <c:pt idx="216">
                  <c:v>41688</c:v>
                </c:pt>
                <c:pt idx="217">
                  <c:v>41689</c:v>
                </c:pt>
                <c:pt idx="218">
                  <c:v>41690</c:v>
                </c:pt>
                <c:pt idx="219">
                  <c:v>41691</c:v>
                </c:pt>
                <c:pt idx="220">
                  <c:v>41692</c:v>
                </c:pt>
                <c:pt idx="221">
                  <c:v>41693</c:v>
                </c:pt>
                <c:pt idx="222">
                  <c:v>41694</c:v>
                </c:pt>
                <c:pt idx="223">
                  <c:v>41695</c:v>
                </c:pt>
                <c:pt idx="224">
                  <c:v>41696</c:v>
                </c:pt>
                <c:pt idx="225">
                  <c:v>41697</c:v>
                </c:pt>
                <c:pt idx="226">
                  <c:v>41698</c:v>
                </c:pt>
                <c:pt idx="227">
                  <c:v>41699</c:v>
                </c:pt>
                <c:pt idx="228">
                  <c:v>41700</c:v>
                </c:pt>
                <c:pt idx="229">
                  <c:v>41701</c:v>
                </c:pt>
                <c:pt idx="230">
                  <c:v>41702</c:v>
                </c:pt>
                <c:pt idx="231">
                  <c:v>41703</c:v>
                </c:pt>
                <c:pt idx="232">
                  <c:v>41704</c:v>
                </c:pt>
                <c:pt idx="233">
                  <c:v>41705</c:v>
                </c:pt>
                <c:pt idx="234">
                  <c:v>41706</c:v>
                </c:pt>
                <c:pt idx="235">
                  <c:v>41707</c:v>
                </c:pt>
                <c:pt idx="236">
                  <c:v>41708</c:v>
                </c:pt>
                <c:pt idx="237">
                  <c:v>41709</c:v>
                </c:pt>
                <c:pt idx="238">
                  <c:v>41710</c:v>
                </c:pt>
                <c:pt idx="239">
                  <c:v>41711</c:v>
                </c:pt>
                <c:pt idx="240">
                  <c:v>41712</c:v>
                </c:pt>
                <c:pt idx="241">
                  <c:v>41713</c:v>
                </c:pt>
                <c:pt idx="242">
                  <c:v>41714</c:v>
                </c:pt>
                <c:pt idx="243">
                  <c:v>41715</c:v>
                </c:pt>
                <c:pt idx="244">
                  <c:v>41716</c:v>
                </c:pt>
                <c:pt idx="245">
                  <c:v>41717</c:v>
                </c:pt>
                <c:pt idx="246">
                  <c:v>41718</c:v>
                </c:pt>
                <c:pt idx="247">
                  <c:v>41719</c:v>
                </c:pt>
                <c:pt idx="248">
                  <c:v>41720</c:v>
                </c:pt>
                <c:pt idx="249">
                  <c:v>41721</c:v>
                </c:pt>
                <c:pt idx="250">
                  <c:v>41722</c:v>
                </c:pt>
                <c:pt idx="251">
                  <c:v>41723</c:v>
                </c:pt>
                <c:pt idx="252">
                  <c:v>41724</c:v>
                </c:pt>
                <c:pt idx="253">
                  <c:v>41725</c:v>
                </c:pt>
                <c:pt idx="254">
                  <c:v>41726</c:v>
                </c:pt>
                <c:pt idx="255">
                  <c:v>41727</c:v>
                </c:pt>
                <c:pt idx="256">
                  <c:v>41728</c:v>
                </c:pt>
                <c:pt idx="257">
                  <c:v>41729</c:v>
                </c:pt>
                <c:pt idx="258">
                  <c:v>41730</c:v>
                </c:pt>
                <c:pt idx="259">
                  <c:v>41731</c:v>
                </c:pt>
                <c:pt idx="260">
                  <c:v>41732</c:v>
                </c:pt>
                <c:pt idx="261">
                  <c:v>41733</c:v>
                </c:pt>
                <c:pt idx="262">
                  <c:v>41734</c:v>
                </c:pt>
                <c:pt idx="263">
                  <c:v>41735</c:v>
                </c:pt>
                <c:pt idx="264">
                  <c:v>41736</c:v>
                </c:pt>
                <c:pt idx="265">
                  <c:v>41737</c:v>
                </c:pt>
                <c:pt idx="266">
                  <c:v>41738</c:v>
                </c:pt>
                <c:pt idx="267">
                  <c:v>41739</c:v>
                </c:pt>
                <c:pt idx="268">
                  <c:v>41740</c:v>
                </c:pt>
                <c:pt idx="269">
                  <c:v>41741</c:v>
                </c:pt>
                <c:pt idx="270">
                  <c:v>41742</c:v>
                </c:pt>
                <c:pt idx="271">
                  <c:v>41743</c:v>
                </c:pt>
                <c:pt idx="272">
                  <c:v>41744</c:v>
                </c:pt>
                <c:pt idx="273">
                  <c:v>41745</c:v>
                </c:pt>
                <c:pt idx="274">
                  <c:v>41746</c:v>
                </c:pt>
                <c:pt idx="275">
                  <c:v>41747</c:v>
                </c:pt>
                <c:pt idx="276">
                  <c:v>41748</c:v>
                </c:pt>
                <c:pt idx="277">
                  <c:v>41749</c:v>
                </c:pt>
                <c:pt idx="278">
                  <c:v>41750</c:v>
                </c:pt>
                <c:pt idx="279">
                  <c:v>41751</c:v>
                </c:pt>
                <c:pt idx="280">
                  <c:v>41752</c:v>
                </c:pt>
                <c:pt idx="281">
                  <c:v>41753</c:v>
                </c:pt>
                <c:pt idx="282">
                  <c:v>41754</c:v>
                </c:pt>
                <c:pt idx="283">
                  <c:v>41755</c:v>
                </c:pt>
                <c:pt idx="284">
                  <c:v>41756</c:v>
                </c:pt>
                <c:pt idx="285">
                  <c:v>41757</c:v>
                </c:pt>
                <c:pt idx="286">
                  <c:v>41758</c:v>
                </c:pt>
                <c:pt idx="287">
                  <c:v>41759</c:v>
                </c:pt>
                <c:pt idx="288">
                  <c:v>41760</c:v>
                </c:pt>
                <c:pt idx="289">
                  <c:v>41761</c:v>
                </c:pt>
                <c:pt idx="290">
                  <c:v>41762</c:v>
                </c:pt>
                <c:pt idx="291">
                  <c:v>41763</c:v>
                </c:pt>
                <c:pt idx="292">
                  <c:v>41764</c:v>
                </c:pt>
                <c:pt idx="293">
                  <c:v>41765</c:v>
                </c:pt>
                <c:pt idx="294">
                  <c:v>41766</c:v>
                </c:pt>
                <c:pt idx="295">
                  <c:v>41767</c:v>
                </c:pt>
                <c:pt idx="296">
                  <c:v>41768</c:v>
                </c:pt>
                <c:pt idx="297">
                  <c:v>41769</c:v>
                </c:pt>
                <c:pt idx="298">
                  <c:v>41770</c:v>
                </c:pt>
                <c:pt idx="299">
                  <c:v>41771</c:v>
                </c:pt>
                <c:pt idx="300">
                  <c:v>41772</c:v>
                </c:pt>
                <c:pt idx="301">
                  <c:v>41773</c:v>
                </c:pt>
                <c:pt idx="302">
                  <c:v>41774</c:v>
                </c:pt>
                <c:pt idx="303">
                  <c:v>41775</c:v>
                </c:pt>
                <c:pt idx="304">
                  <c:v>41776</c:v>
                </c:pt>
                <c:pt idx="305">
                  <c:v>41777</c:v>
                </c:pt>
                <c:pt idx="306">
                  <c:v>41778</c:v>
                </c:pt>
                <c:pt idx="307">
                  <c:v>41779</c:v>
                </c:pt>
                <c:pt idx="308">
                  <c:v>41780</c:v>
                </c:pt>
                <c:pt idx="309">
                  <c:v>41781</c:v>
                </c:pt>
                <c:pt idx="310">
                  <c:v>41782</c:v>
                </c:pt>
                <c:pt idx="311">
                  <c:v>41783</c:v>
                </c:pt>
                <c:pt idx="312">
                  <c:v>41784</c:v>
                </c:pt>
                <c:pt idx="313">
                  <c:v>41785</c:v>
                </c:pt>
                <c:pt idx="314">
                  <c:v>41786</c:v>
                </c:pt>
                <c:pt idx="315">
                  <c:v>41787</c:v>
                </c:pt>
                <c:pt idx="316">
                  <c:v>41788</c:v>
                </c:pt>
                <c:pt idx="317">
                  <c:v>41789</c:v>
                </c:pt>
                <c:pt idx="318">
                  <c:v>41790</c:v>
                </c:pt>
                <c:pt idx="319">
                  <c:v>41791</c:v>
                </c:pt>
                <c:pt idx="320">
                  <c:v>41792</c:v>
                </c:pt>
                <c:pt idx="321">
                  <c:v>41793</c:v>
                </c:pt>
                <c:pt idx="322">
                  <c:v>41794</c:v>
                </c:pt>
                <c:pt idx="323">
                  <c:v>41795</c:v>
                </c:pt>
                <c:pt idx="324">
                  <c:v>41796</c:v>
                </c:pt>
                <c:pt idx="325">
                  <c:v>41797</c:v>
                </c:pt>
                <c:pt idx="326">
                  <c:v>41798</c:v>
                </c:pt>
                <c:pt idx="327">
                  <c:v>41799</c:v>
                </c:pt>
                <c:pt idx="328">
                  <c:v>41800</c:v>
                </c:pt>
                <c:pt idx="329">
                  <c:v>41801</c:v>
                </c:pt>
                <c:pt idx="330">
                  <c:v>41802</c:v>
                </c:pt>
                <c:pt idx="331">
                  <c:v>41803</c:v>
                </c:pt>
                <c:pt idx="332">
                  <c:v>41804</c:v>
                </c:pt>
                <c:pt idx="333">
                  <c:v>41805</c:v>
                </c:pt>
                <c:pt idx="334">
                  <c:v>41806</c:v>
                </c:pt>
                <c:pt idx="335">
                  <c:v>41807</c:v>
                </c:pt>
                <c:pt idx="336">
                  <c:v>41808</c:v>
                </c:pt>
                <c:pt idx="337">
                  <c:v>41809</c:v>
                </c:pt>
                <c:pt idx="338">
                  <c:v>41810</c:v>
                </c:pt>
                <c:pt idx="339">
                  <c:v>41811</c:v>
                </c:pt>
                <c:pt idx="340">
                  <c:v>41812</c:v>
                </c:pt>
                <c:pt idx="341">
                  <c:v>41813</c:v>
                </c:pt>
                <c:pt idx="342">
                  <c:v>41814</c:v>
                </c:pt>
                <c:pt idx="343">
                  <c:v>41815</c:v>
                </c:pt>
                <c:pt idx="344">
                  <c:v>41816</c:v>
                </c:pt>
                <c:pt idx="345">
                  <c:v>41817</c:v>
                </c:pt>
                <c:pt idx="346">
                  <c:v>41818</c:v>
                </c:pt>
                <c:pt idx="347">
                  <c:v>41819</c:v>
                </c:pt>
                <c:pt idx="348">
                  <c:v>41820</c:v>
                </c:pt>
                <c:pt idx="349">
                  <c:v>41821</c:v>
                </c:pt>
                <c:pt idx="350">
                  <c:v>41822</c:v>
                </c:pt>
                <c:pt idx="351">
                  <c:v>41823</c:v>
                </c:pt>
                <c:pt idx="352">
                  <c:v>41824</c:v>
                </c:pt>
                <c:pt idx="353">
                  <c:v>41825</c:v>
                </c:pt>
                <c:pt idx="354">
                  <c:v>41826</c:v>
                </c:pt>
                <c:pt idx="355">
                  <c:v>41827</c:v>
                </c:pt>
                <c:pt idx="356">
                  <c:v>41828</c:v>
                </c:pt>
                <c:pt idx="357">
                  <c:v>41829</c:v>
                </c:pt>
                <c:pt idx="358">
                  <c:v>41830</c:v>
                </c:pt>
                <c:pt idx="359">
                  <c:v>41831</c:v>
                </c:pt>
                <c:pt idx="360">
                  <c:v>41832</c:v>
                </c:pt>
                <c:pt idx="361">
                  <c:v>41833</c:v>
                </c:pt>
                <c:pt idx="362">
                  <c:v>41834</c:v>
                </c:pt>
                <c:pt idx="363">
                  <c:v>41835</c:v>
                </c:pt>
                <c:pt idx="364">
                  <c:v>41836</c:v>
                </c:pt>
                <c:pt idx="365">
                  <c:v>41837</c:v>
                </c:pt>
                <c:pt idx="366">
                  <c:v>41838</c:v>
                </c:pt>
                <c:pt idx="367" formatCode="[$-409]d\-mmm;@">
                  <c:v>41839</c:v>
                </c:pt>
                <c:pt idx="368" formatCode="[$-409]d\-mmm;@">
                  <c:v>41840</c:v>
                </c:pt>
                <c:pt idx="369" formatCode="[$-409]d\-mmm;@">
                  <c:v>41841</c:v>
                </c:pt>
                <c:pt idx="370" formatCode="[$-409]d\-mmm;@">
                  <c:v>41842</c:v>
                </c:pt>
                <c:pt idx="371" formatCode="[$-409]d\-mmm;@">
                  <c:v>41843</c:v>
                </c:pt>
                <c:pt idx="372" formatCode="[$-409]d\-mmm;@">
                  <c:v>41844</c:v>
                </c:pt>
                <c:pt idx="373" formatCode="[$-409]d\-mmm;@">
                  <c:v>41845</c:v>
                </c:pt>
                <c:pt idx="374" formatCode="[$-409]d\-mmm;@">
                  <c:v>41846</c:v>
                </c:pt>
                <c:pt idx="375" formatCode="[$-409]d\-mmm;@">
                  <c:v>41847</c:v>
                </c:pt>
                <c:pt idx="376" formatCode="[$-409]d\-mmm;@">
                  <c:v>41848</c:v>
                </c:pt>
                <c:pt idx="377" formatCode="[$-409]d\-mmm;@">
                  <c:v>41849</c:v>
                </c:pt>
                <c:pt idx="378" formatCode="[$-409]d\-mmm;@">
                  <c:v>41850</c:v>
                </c:pt>
              </c:numCache>
            </c:numRef>
          </c:cat>
          <c:val>
            <c:numRef>
              <c:f>Weight!$B$4:$B$382</c:f>
              <c:numCache>
                <c:formatCode>_(* #,##0.0_);_(* \(#,##0.0\);_(* "-"??_);_(@_)</c:formatCode>
                <c:ptCount val="379"/>
                <c:pt idx="0">
                  <c:v>288.2</c:v>
                </c:pt>
                <c:pt idx="1">
                  <c:v>286.8</c:v>
                </c:pt>
                <c:pt idx="2">
                  <c:v>287</c:v>
                </c:pt>
                <c:pt idx="3">
                  <c:v>284.8</c:v>
                </c:pt>
                <c:pt idx="4">
                  <c:v>284.60000000000002</c:v>
                </c:pt>
                <c:pt idx="5">
                  <c:v>284.2</c:v>
                </c:pt>
                <c:pt idx="6">
                  <c:v>283.39999999999998</c:v>
                </c:pt>
                <c:pt idx="7">
                  <c:v>283.8</c:v>
                </c:pt>
                <c:pt idx="8">
                  <c:v>282.39999999999998</c:v>
                </c:pt>
                <c:pt idx="9">
                  <c:v>279.8</c:v>
                </c:pt>
                <c:pt idx="10">
                  <c:v>280.8</c:v>
                </c:pt>
                <c:pt idx="11">
                  <c:v>279.60000000000002</c:v>
                </c:pt>
                <c:pt idx="12">
                  <c:v>277</c:v>
                </c:pt>
                <c:pt idx="13">
                  <c:v>277</c:v>
                </c:pt>
                <c:pt idx="14">
                  <c:v>277</c:v>
                </c:pt>
                <c:pt idx="15">
                  <c:v>277</c:v>
                </c:pt>
                <c:pt idx="16">
                  <c:v>277</c:v>
                </c:pt>
                <c:pt idx="17">
                  <c:v>273.39999999999998</c:v>
                </c:pt>
                <c:pt idx="18">
                  <c:v>271.39999999999998</c:v>
                </c:pt>
                <c:pt idx="19">
                  <c:v>269.2</c:v>
                </c:pt>
                <c:pt idx="20">
                  <c:v>267.8</c:v>
                </c:pt>
                <c:pt idx="21">
                  <c:v>267.60000000000002</c:v>
                </c:pt>
                <c:pt idx="22">
                  <c:v>267.2</c:v>
                </c:pt>
                <c:pt idx="23">
                  <c:v>268.39999999999998</c:v>
                </c:pt>
                <c:pt idx="24">
                  <c:v>267.2</c:v>
                </c:pt>
                <c:pt idx="25">
                  <c:v>267</c:v>
                </c:pt>
                <c:pt idx="26">
                  <c:v>267.8</c:v>
                </c:pt>
                <c:pt idx="27">
                  <c:v>266.8</c:v>
                </c:pt>
                <c:pt idx="28">
                  <c:v>266.8</c:v>
                </c:pt>
                <c:pt idx="29">
                  <c:v>266.39999999999998</c:v>
                </c:pt>
                <c:pt idx="30">
                  <c:v>266.2</c:v>
                </c:pt>
                <c:pt idx="31">
                  <c:v>265</c:v>
                </c:pt>
                <c:pt idx="32">
                  <c:v>265.39999999999998</c:v>
                </c:pt>
                <c:pt idx="33">
                  <c:v>266.39999999999998</c:v>
                </c:pt>
                <c:pt idx="34">
                  <c:v>265.60000000000002</c:v>
                </c:pt>
                <c:pt idx="35">
                  <c:v>265</c:v>
                </c:pt>
                <c:pt idx="36">
                  <c:v>263.39999999999998</c:v>
                </c:pt>
                <c:pt idx="37">
                  <c:v>263.39999999999998</c:v>
                </c:pt>
                <c:pt idx="38">
                  <c:v>261</c:v>
                </c:pt>
                <c:pt idx="39">
                  <c:v>260.8</c:v>
                </c:pt>
                <c:pt idx="40">
                  <c:v>260.39999999999998</c:v>
                </c:pt>
                <c:pt idx="41">
                  <c:v>261</c:v>
                </c:pt>
                <c:pt idx="42">
                  <c:v>261</c:v>
                </c:pt>
                <c:pt idx="43">
                  <c:v>262.60000000000002</c:v>
                </c:pt>
                <c:pt idx="44">
                  <c:v>262</c:v>
                </c:pt>
                <c:pt idx="45">
                  <c:v>261</c:v>
                </c:pt>
                <c:pt idx="46">
                  <c:v>259.8</c:v>
                </c:pt>
                <c:pt idx="47">
                  <c:v>258.60000000000002</c:v>
                </c:pt>
                <c:pt idx="48">
                  <c:v>258.39999999999998</c:v>
                </c:pt>
                <c:pt idx="49">
                  <c:v>257.8</c:v>
                </c:pt>
                <c:pt idx="50">
                  <c:v>257.60000000000002</c:v>
                </c:pt>
                <c:pt idx="51">
                  <c:v>257.8</c:v>
                </c:pt>
                <c:pt idx="52">
                  <c:v>257.39999999999998</c:v>
                </c:pt>
                <c:pt idx="53">
                  <c:v>257.60000000000002</c:v>
                </c:pt>
                <c:pt idx="54">
                  <c:v>257.39999999999998</c:v>
                </c:pt>
                <c:pt idx="55">
                  <c:v>256.60000000000002</c:v>
                </c:pt>
                <c:pt idx="56">
                  <c:v>255.4</c:v>
                </c:pt>
                <c:pt idx="57">
                  <c:v>254.2</c:v>
                </c:pt>
                <c:pt idx="58">
                  <c:v>253</c:v>
                </c:pt>
                <c:pt idx="59">
                  <c:v>252.4</c:v>
                </c:pt>
                <c:pt idx="60">
                  <c:v>252.4</c:v>
                </c:pt>
                <c:pt idx="61">
                  <c:v>252.2</c:v>
                </c:pt>
                <c:pt idx="62">
                  <c:v>252.4</c:v>
                </c:pt>
                <c:pt idx="63">
                  <c:v>251.8</c:v>
                </c:pt>
                <c:pt idx="64">
                  <c:v>251.4</c:v>
                </c:pt>
                <c:pt idx="65">
                  <c:v>251.6</c:v>
                </c:pt>
                <c:pt idx="66">
                  <c:v>252</c:v>
                </c:pt>
                <c:pt idx="67">
                  <c:v>252.8</c:v>
                </c:pt>
                <c:pt idx="68">
                  <c:v>253</c:v>
                </c:pt>
                <c:pt idx="69">
                  <c:v>252.2</c:v>
                </c:pt>
                <c:pt idx="70">
                  <c:v>252</c:v>
                </c:pt>
                <c:pt idx="71">
                  <c:v>251</c:v>
                </c:pt>
                <c:pt idx="72">
                  <c:v>250.8</c:v>
                </c:pt>
                <c:pt idx="73">
                  <c:v>250.8</c:v>
                </c:pt>
                <c:pt idx="74">
                  <c:v>249.6</c:v>
                </c:pt>
                <c:pt idx="75">
                  <c:v>248.8</c:v>
                </c:pt>
                <c:pt idx="76">
                  <c:v>247.6</c:v>
                </c:pt>
                <c:pt idx="77">
                  <c:v>248.2</c:v>
                </c:pt>
                <c:pt idx="78">
                  <c:v>247.2</c:v>
                </c:pt>
                <c:pt idx="79">
                  <c:v>246.2</c:v>
                </c:pt>
                <c:pt idx="80">
                  <c:v>245.8</c:v>
                </c:pt>
                <c:pt idx="81">
                  <c:v>246</c:v>
                </c:pt>
                <c:pt idx="82">
                  <c:v>245.2</c:v>
                </c:pt>
                <c:pt idx="83">
                  <c:v>245.4</c:v>
                </c:pt>
                <c:pt idx="84">
                  <c:v>244.2</c:v>
                </c:pt>
                <c:pt idx="85">
                  <c:v>244.2</c:v>
                </c:pt>
                <c:pt idx="86">
                  <c:v>244</c:v>
                </c:pt>
                <c:pt idx="87">
                  <c:v>243.8</c:v>
                </c:pt>
                <c:pt idx="88">
                  <c:v>243.4</c:v>
                </c:pt>
                <c:pt idx="89">
                  <c:v>243.8</c:v>
                </c:pt>
                <c:pt idx="90">
                  <c:v>243.4</c:v>
                </c:pt>
                <c:pt idx="91">
                  <c:v>242</c:v>
                </c:pt>
                <c:pt idx="92">
                  <c:v>241.4</c:v>
                </c:pt>
                <c:pt idx="93">
                  <c:v>240.8</c:v>
                </c:pt>
                <c:pt idx="94">
                  <c:v>239.4</c:v>
                </c:pt>
                <c:pt idx="95">
                  <c:v>239.2</c:v>
                </c:pt>
                <c:pt idx="96">
                  <c:v>239.2</c:v>
                </c:pt>
                <c:pt idx="97">
                  <c:v>238.4</c:v>
                </c:pt>
                <c:pt idx="98">
                  <c:v>239.2</c:v>
                </c:pt>
                <c:pt idx="99">
                  <c:v>238.8</c:v>
                </c:pt>
                <c:pt idx="100">
                  <c:v>239.2</c:v>
                </c:pt>
                <c:pt idx="101">
                  <c:v>238</c:v>
                </c:pt>
                <c:pt idx="102">
                  <c:v>237.2</c:v>
                </c:pt>
                <c:pt idx="103">
                  <c:v>237.2</c:v>
                </c:pt>
                <c:pt idx="104">
                  <c:v>238</c:v>
                </c:pt>
                <c:pt idx="105">
                  <c:v>238.8</c:v>
                </c:pt>
                <c:pt idx="106">
                  <c:v>238.2</c:v>
                </c:pt>
                <c:pt idx="107">
                  <c:v>237.8</c:v>
                </c:pt>
                <c:pt idx="108">
                  <c:v>237</c:v>
                </c:pt>
                <c:pt idx="109">
                  <c:v>236.8</c:v>
                </c:pt>
                <c:pt idx="110">
                  <c:v>236</c:v>
                </c:pt>
                <c:pt idx="111">
                  <c:v>235.2</c:v>
                </c:pt>
                <c:pt idx="112">
                  <c:v>235.8</c:v>
                </c:pt>
                <c:pt idx="113">
                  <c:v>236.2</c:v>
                </c:pt>
                <c:pt idx="114">
                  <c:v>233.6</c:v>
                </c:pt>
                <c:pt idx="115">
                  <c:v>233.4</c:v>
                </c:pt>
                <c:pt idx="116">
                  <c:v>233.4</c:v>
                </c:pt>
                <c:pt idx="117">
                  <c:v>232.8</c:v>
                </c:pt>
                <c:pt idx="118">
                  <c:v>232.6</c:v>
                </c:pt>
                <c:pt idx="119">
                  <c:v>232.6</c:v>
                </c:pt>
                <c:pt idx="120">
                  <c:v>232.4</c:v>
                </c:pt>
                <c:pt idx="121">
                  <c:v>230.8</c:v>
                </c:pt>
                <c:pt idx="122">
                  <c:v>231.6</c:v>
                </c:pt>
                <c:pt idx="123">
                  <c:v>231.6</c:v>
                </c:pt>
                <c:pt idx="124">
                  <c:v>229.6</c:v>
                </c:pt>
                <c:pt idx="125">
                  <c:v>229.6</c:v>
                </c:pt>
                <c:pt idx="126">
                  <c:v>229.2</c:v>
                </c:pt>
                <c:pt idx="127">
                  <c:v>228.4</c:v>
                </c:pt>
                <c:pt idx="128">
                  <c:v>228</c:v>
                </c:pt>
                <c:pt idx="129">
                  <c:v>228.4</c:v>
                </c:pt>
                <c:pt idx="130">
                  <c:v>227.6</c:v>
                </c:pt>
                <c:pt idx="131">
                  <c:v>226.4</c:v>
                </c:pt>
                <c:pt idx="132">
                  <c:v>227.2</c:v>
                </c:pt>
                <c:pt idx="133">
                  <c:v>227</c:v>
                </c:pt>
                <c:pt idx="134">
                  <c:v>226.2</c:v>
                </c:pt>
                <c:pt idx="135">
                  <c:v>227.2</c:v>
                </c:pt>
                <c:pt idx="136">
                  <c:v>228.4</c:v>
                </c:pt>
                <c:pt idx="137">
                  <c:v>227.4</c:v>
                </c:pt>
                <c:pt idx="138">
                  <c:v>227.2</c:v>
                </c:pt>
                <c:pt idx="139">
                  <c:v>225.4</c:v>
                </c:pt>
                <c:pt idx="140">
                  <c:v>224.4</c:v>
                </c:pt>
                <c:pt idx="141">
                  <c:v>224.4</c:v>
                </c:pt>
                <c:pt idx="142">
                  <c:v>223.8</c:v>
                </c:pt>
                <c:pt idx="143">
                  <c:v>223.6</c:v>
                </c:pt>
                <c:pt idx="144">
                  <c:v>223</c:v>
                </c:pt>
                <c:pt idx="145">
                  <c:v>222.2</c:v>
                </c:pt>
                <c:pt idx="146">
                  <c:v>221.6</c:v>
                </c:pt>
                <c:pt idx="147">
                  <c:v>221.4</c:v>
                </c:pt>
                <c:pt idx="148">
                  <c:v>221.6</c:v>
                </c:pt>
                <c:pt idx="149">
                  <c:v>220.2</c:v>
                </c:pt>
                <c:pt idx="150">
                  <c:v>219.6</c:v>
                </c:pt>
                <c:pt idx="151">
                  <c:v>219.4</c:v>
                </c:pt>
                <c:pt idx="152">
                  <c:v>219.4</c:v>
                </c:pt>
                <c:pt idx="153">
                  <c:v>218.8</c:v>
                </c:pt>
                <c:pt idx="154">
                  <c:v>218.6</c:v>
                </c:pt>
                <c:pt idx="155">
                  <c:v>218.6</c:v>
                </c:pt>
                <c:pt idx="156">
                  <c:v>219.6</c:v>
                </c:pt>
                <c:pt idx="157">
                  <c:v>220.2</c:v>
                </c:pt>
                <c:pt idx="158">
                  <c:v>219.8</c:v>
                </c:pt>
                <c:pt idx="159">
                  <c:v>219.4</c:v>
                </c:pt>
                <c:pt idx="160">
                  <c:v>217.8</c:v>
                </c:pt>
                <c:pt idx="161">
                  <c:v>217.2</c:v>
                </c:pt>
                <c:pt idx="162">
                  <c:v>219</c:v>
                </c:pt>
                <c:pt idx="163">
                  <c:v>219.8</c:v>
                </c:pt>
                <c:pt idx="164">
                  <c:v>218.4</c:v>
                </c:pt>
                <c:pt idx="165">
                  <c:v>220.8</c:v>
                </c:pt>
                <c:pt idx="166">
                  <c:v>218.6</c:v>
                </c:pt>
                <c:pt idx="167">
                  <c:v>217</c:v>
                </c:pt>
                <c:pt idx="168">
                  <c:v>215.4</c:v>
                </c:pt>
                <c:pt idx="169">
                  <c:v>215.2</c:v>
                </c:pt>
                <c:pt idx="170">
                  <c:v>214.2</c:v>
                </c:pt>
                <c:pt idx="171">
                  <c:v>215</c:v>
                </c:pt>
                <c:pt idx="172">
                  <c:v>215.8</c:v>
                </c:pt>
                <c:pt idx="173">
                  <c:v>215.4</c:v>
                </c:pt>
                <c:pt idx="174">
                  <c:v>213.8</c:v>
                </c:pt>
                <c:pt idx="175">
                  <c:v>213.6</c:v>
                </c:pt>
                <c:pt idx="176">
                  <c:v>212.8</c:v>
                </c:pt>
                <c:pt idx="177">
                  <c:v>213.6</c:v>
                </c:pt>
                <c:pt idx="178">
                  <c:v>213.8</c:v>
                </c:pt>
                <c:pt idx="179">
                  <c:v>213</c:v>
                </c:pt>
                <c:pt idx="180">
                  <c:v>212.8</c:v>
                </c:pt>
                <c:pt idx="181">
                  <c:v>213.4</c:v>
                </c:pt>
                <c:pt idx="182">
                  <c:v>211.6</c:v>
                </c:pt>
                <c:pt idx="183">
                  <c:v>210.6</c:v>
                </c:pt>
                <c:pt idx="184">
                  <c:v>211</c:v>
                </c:pt>
                <c:pt idx="185">
                  <c:v>210.2</c:v>
                </c:pt>
                <c:pt idx="186">
                  <c:v>209.4</c:v>
                </c:pt>
                <c:pt idx="187">
                  <c:v>210</c:v>
                </c:pt>
                <c:pt idx="188">
                  <c:v>210.2</c:v>
                </c:pt>
                <c:pt idx="189">
                  <c:v>210.4</c:v>
                </c:pt>
                <c:pt idx="190">
                  <c:v>210</c:v>
                </c:pt>
                <c:pt idx="191">
                  <c:v>209.4</c:v>
                </c:pt>
                <c:pt idx="192">
                  <c:v>209.9</c:v>
                </c:pt>
                <c:pt idx="193">
                  <c:v>208.3</c:v>
                </c:pt>
                <c:pt idx="194">
                  <c:v>208.3</c:v>
                </c:pt>
                <c:pt idx="195">
                  <c:v>208.3</c:v>
                </c:pt>
                <c:pt idx="196">
                  <c:v>208.3</c:v>
                </c:pt>
                <c:pt idx="197">
                  <c:v>210.8</c:v>
                </c:pt>
                <c:pt idx="198">
                  <c:v>210.8</c:v>
                </c:pt>
                <c:pt idx="199">
                  <c:v>209.8</c:v>
                </c:pt>
                <c:pt idx="200">
                  <c:v>207</c:v>
                </c:pt>
                <c:pt idx="201">
                  <c:v>206.8</c:v>
                </c:pt>
                <c:pt idx="202">
                  <c:v>206.6</c:v>
                </c:pt>
                <c:pt idx="203">
                  <c:v>204.4</c:v>
                </c:pt>
                <c:pt idx="204">
                  <c:v>204.8</c:v>
                </c:pt>
                <c:pt idx="205">
                  <c:v>205.2</c:v>
                </c:pt>
                <c:pt idx="206">
                  <c:v>204.8</c:v>
                </c:pt>
                <c:pt idx="207">
                  <c:v>205.6</c:v>
                </c:pt>
                <c:pt idx="208">
                  <c:v>205.8</c:v>
                </c:pt>
                <c:pt idx="209">
                  <c:v>205.2</c:v>
                </c:pt>
                <c:pt idx="210">
                  <c:v>205.2</c:v>
                </c:pt>
                <c:pt idx="211">
                  <c:v>206.2</c:v>
                </c:pt>
                <c:pt idx="212">
                  <c:v>206.2</c:v>
                </c:pt>
                <c:pt idx="213">
                  <c:v>206.4</c:v>
                </c:pt>
                <c:pt idx="214">
                  <c:v>207</c:v>
                </c:pt>
                <c:pt idx="215">
                  <c:v>206.4</c:v>
                </c:pt>
                <c:pt idx="216">
                  <c:v>205.8</c:v>
                </c:pt>
                <c:pt idx="217">
                  <c:v>203</c:v>
                </c:pt>
                <c:pt idx="218">
                  <c:v>203.4</c:v>
                </c:pt>
                <c:pt idx="219">
                  <c:v>202.4</c:v>
                </c:pt>
                <c:pt idx="220">
                  <c:v>201.4</c:v>
                </c:pt>
                <c:pt idx="221">
                  <c:v>200</c:v>
                </c:pt>
                <c:pt idx="222">
                  <c:v>200.2</c:v>
                </c:pt>
                <c:pt idx="223">
                  <c:v>199.6</c:v>
                </c:pt>
                <c:pt idx="224">
                  <c:v>199.2</c:v>
                </c:pt>
                <c:pt idx="225">
                  <c:v>199.6</c:v>
                </c:pt>
                <c:pt idx="226">
                  <c:v>199.4</c:v>
                </c:pt>
                <c:pt idx="227">
                  <c:v>197.4</c:v>
                </c:pt>
                <c:pt idx="228">
                  <c:v>199.2</c:v>
                </c:pt>
                <c:pt idx="229">
                  <c:v>198</c:v>
                </c:pt>
                <c:pt idx="230">
                  <c:v>198.2</c:v>
                </c:pt>
                <c:pt idx="231">
                  <c:v>199.8</c:v>
                </c:pt>
                <c:pt idx="232">
                  <c:v>198.6</c:v>
                </c:pt>
                <c:pt idx="233">
                  <c:v>197.8</c:v>
                </c:pt>
                <c:pt idx="234">
                  <c:v>197.6</c:v>
                </c:pt>
                <c:pt idx="235">
                  <c:v>197.4</c:v>
                </c:pt>
                <c:pt idx="236">
                  <c:v>196.2</c:v>
                </c:pt>
                <c:pt idx="237">
                  <c:v>195.6</c:v>
                </c:pt>
                <c:pt idx="238">
                  <c:v>195.6</c:v>
                </c:pt>
                <c:pt idx="239">
                  <c:v>194</c:v>
                </c:pt>
                <c:pt idx="240">
                  <c:v>192.8</c:v>
                </c:pt>
                <c:pt idx="241">
                  <c:v>193</c:v>
                </c:pt>
                <c:pt idx="242">
                  <c:v>193</c:v>
                </c:pt>
                <c:pt idx="243">
                  <c:v>193</c:v>
                </c:pt>
                <c:pt idx="244">
                  <c:v>193.2</c:v>
                </c:pt>
                <c:pt idx="245">
                  <c:v>193.2</c:v>
                </c:pt>
                <c:pt idx="246">
                  <c:v>191.6</c:v>
                </c:pt>
                <c:pt idx="247">
                  <c:v>192.8</c:v>
                </c:pt>
                <c:pt idx="248">
                  <c:v>191.6</c:v>
                </c:pt>
                <c:pt idx="249">
                  <c:v>191.4</c:v>
                </c:pt>
                <c:pt idx="250">
                  <c:v>191.2</c:v>
                </c:pt>
                <c:pt idx="251">
                  <c:v>191.2</c:v>
                </c:pt>
                <c:pt idx="252">
                  <c:v>189.8</c:v>
                </c:pt>
                <c:pt idx="253">
                  <c:v>191.4</c:v>
                </c:pt>
                <c:pt idx="254">
                  <c:v>192.2</c:v>
                </c:pt>
                <c:pt idx="255">
                  <c:v>192.2</c:v>
                </c:pt>
                <c:pt idx="256">
                  <c:v>192.2</c:v>
                </c:pt>
                <c:pt idx="257">
                  <c:v>192.2</c:v>
                </c:pt>
                <c:pt idx="258">
                  <c:v>192.2</c:v>
                </c:pt>
                <c:pt idx="259">
                  <c:v>192.2</c:v>
                </c:pt>
                <c:pt idx="260">
                  <c:v>192.2</c:v>
                </c:pt>
                <c:pt idx="261">
                  <c:v>192.2</c:v>
                </c:pt>
                <c:pt idx="262">
                  <c:v>192.2</c:v>
                </c:pt>
                <c:pt idx="263">
                  <c:v>192.2</c:v>
                </c:pt>
                <c:pt idx="264">
                  <c:v>192.2</c:v>
                </c:pt>
                <c:pt idx="265">
                  <c:v>192.2</c:v>
                </c:pt>
                <c:pt idx="266">
                  <c:v>192.2</c:v>
                </c:pt>
                <c:pt idx="267">
                  <c:v>192.2</c:v>
                </c:pt>
                <c:pt idx="268">
                  <c:v>192.2</c:v>
                </c:pt>
                <c:pt idx="269">
                  <c:v>192.2</c:v>
                </c:pt>
                <c:pt idx="270">
                  <c:v>192.2</c:v>
                </c:pt>
                <c:pt idx="271">
                  <c:v>192.2</c:v>
                </c:pt>
                <c:pt idx="272">
                  <c:v>192.2</c:v>
                </c:pt>
                <c:pt idx="273">
                  <c:v>192.2</c:v>
                </c:pt>
                <c:pt idx="274">
                  <c:v>192.2</c:v>
                </c:pt>
                <c:pt idx="275">
                  <c:v>192.2</c:v>
                </c:pt>
                <c:pt idx="276">
                  <c:v>192.2</c:v>
                </c:pt>
                <c:pt idx="277">
                  <c:v>192.2</c:v>
                </c:pt>
                <c:pt idx="278">
                  <c:v>192.2</c:v>
                </c:pt>
                <c:pt idx="279">
                  <c:v>192.2</c:v>
                </c:pt>
                <c:pt idx="280">
                  <c:v>192.2</c:v>
                </c:pt>
                <c:pt idx="281">
                  <c:v>192.2</c:v>
                </c:pt>
                <c:pt idx="282">
                  <c:v>192.2</c:v>
                </c:pt>
                <c:pt idx="283">
                  <c:v>192.2</c:v>
                </c:pt>
                <c:pt idx="284">
                  <c:v>192.2</c:v>
                </c:pt>
                <c:pt idx="285">
                  <c:v>192.2</c:v>
                </c:pt>
                <c:pt idx="286">
                  <c:v>192.2</c:v>
                </c:pt>
                <c:pt idx="287">
                  <c:v>192.2</c:v>
                </c:pt>
                <c:pt idx="288">
                  <c:v>192.2</c:v>
                </c:pt>
                <c:pt idx="289">
                  <c:v>192.2</c:v>
                </c:pt>
                <c:pt idx="290">
                  <c:v>192.2</c:v>
                </c:pt>
                <c:pt idx="291">
                  <c:v>192.2</c:v>
                </c:pt>
                <c:pt idx="292">
                  <c:v>192.2</c:v>
                </c:pt>
                <c:pt idx="293">
                  <c:v>192.2</c:v>
                </c:pt>
                <c:pt idx="294">
                  <c:v>192.2</c:v>
                </c:pt>
                <c:pt idx="295">
                  <c:v>192.2</c:v>
                </c:pt>
                <c:pt idx="296">
                  <c:v>192.2</c:v>
                </c:pt>
                <c:pt idx="297">
                  <c:v>192.2</c:v>
                </c:pt>
                <c:pt idx="298">
                  <c:v>192.2</c:v>
                </c:pt>
                <c:pt idx="299">
                  <c:v>192.2</c:v>
                </c:pt>
                <c:pt idx="300">
                  <c:v>192.2</c:v>
                </c:pt>
                <c:pt idx="301">
                  <c:v>192.2</c:v>
                </c:pt>
                <c:pt idx="302">
                  <c:v>192.2</c:v>
                </c:pt>
                <c:pt idx="303">
                  <c:v>192.2</c:v>
                </c:pt>
                <c:pt idx="304">
                  <c:v>192.2</c:v>
                </c:pt>
                <c:pt idx="305">
                  <c:v>192.2</c:v>
                </c:pt>
                <c:pt idx="306">
                  <c:v>192.2</c:v>
                </c:pt>
                <c:pt idx="307">
                  <c:v>192.2</c:v>
                </c:pt>
                <c:pt idx="308">
                  <c:v>192.2</c:v>
                </c:pt>
                <c:pt idx="309">
                  <c:v>192.2</c:v>
                </c:pt>
                <c:pt idx="310">
                  <c:v>192.2</c:v>
                </c:pt>
                <c:pt idx="311">
                  <c:v>192.2</c:v>
                </c:pt>
                <c:pt idx="312">
                  <c:v>192.2</c:v>
                </c:pt>
                <c:pt idx="313">
                  <c:v>192.2</c:v>
                </c:pt>
                <c:pt idx="314">
                  <c:v>192.2</c:v>
                </c:pt>
                <c:pt idx="315">
                  <c:v>192.2</c:v>
                </c:pt>
                <c:pt idx="316">
                  <c:v>192.2</c:v>
                </c:pt>
                <c:pt idx="317">
                  <c:v>192.2</c:v>
                </c:pt>
                <c:pt idx="318">
                  <c:v>192.2</c:v>
                </c:pt>
                <c:pt idx="319">
                  <c:v>192.2</c:v>
                </c:pt>
                <c:pt idx="320">
                  <c:v>192.2</c:v>
                </c:pt>
                <c:pt idx="321">
                  <c:v>192.2</c:v>
                </c:pt>
                <c:pt idx="322">
                  <c:v>192.2</c:v>
                </c:pt>
                <c:pt idx="323">
                  <c:v>192.2</c:v>
                </c:pt>
                <c:pt idx="324">
                  <c:v>192.2</c:v>
                </c:pt>
                <c:pt idx="325">
                  <c:v>192.2</c:v>
                </c:pt>
                <c:pt idx="326">
                  <c:v>192.2</c:v>
                </c:pt>
                <c:pt idx="327">
                  <c:v>192.2</c:v>
                </c:pt>
                <c:pt idx="328">
                  <c:v>192.2</c:v>
                </c:pt>
                <c:pt idx="329">
                  <c:v>192.2</c:v>
                </c:pt>
                <c:pt idx="330">
                  <c:v>192.2</c:v>
                </c:pt>
                <c:pt idx="331">
                  <c:v>192.2</c:v>
                </c:pt>
                <c:pt idx="332">
                  <c:v>192.2</c:v>
                </c:pt>
                <c:pt idx="333">
                  <c:v>192.2</c:v>
                </c:pt>
                <c:pt idx="334">
                  <c:v>192.2</c:v>
                </c:pt>
                <c:pt idx="335">
                  <c:v>192.2</c:v>
                </c:pt>
                <c:pt idx="336">
                  <c:v>192.2</c:v>
                </c:pt>
                <c:pt idx="337">
                  <c:v>192.2</c:v>
                </c:pt>
                <c:pt idx="338">
                  <c:v>192.2</c:v>
                </c:pt>
                <c:pt idx="339">
                  <c:v>192.2</c:v>
                </c:pt>
                <c:pt idx="340">
                  <c:v>192.2</c:v>
                </c:pt>
                <c:pt idx="341">
                  <c:v>192.2</c:v>
                </c:pt>
                <c:pt idx="342">
                  <c:v>192.2</c:v>
                </c:pt>
                <c:pt idx="343">
                  <c:v>192.2</c:v>
                </c:pt>
                <c:pt idx="344">
                  <c:v>192.2</c:v>
                </c:pt>
                <c:pt idx="345">
                  <c:v>192.2</c:v>
                </c:pt>
                <c:pt idx="346">
                  <c:v>192.2</c:v>
                </c:pt>
                <c:pt idx="347">
                  <c:v>192.2</c:v>
                </c:pt>
                <c:pt idx="348">
                  <c:v>192.2</c:v>
                </c:pt>
                <c:pt idx="349">
                  <c:v>192.2</c:v>
                </c:pt>
                <c:pt idx="350">
                  <c:v>192.2</c:v>
                </c:pt>
                <c:pt idx="351">
                  <c:v>192.2</c:v>
                </c:pt>
                <c:pt idx="352">
                  <c:v>192.2</c:v>
                </c:pt>
                <c:pt idx="353">
                  <c:v>192.2</c:v>
                </c:pt>
                <c:pt idx="354">
                  <c:v>192.2</c:v>
                </c:pt>
                <c:pt idx="355">
                  <c:v>192.2</c:v>
                </c:pt>
                <c:pt idx="356">
                  <c:v>192.2</c:v>
                </c:pt>
                <c:pt idx="357">
                  <c:v>192.2</c:v>
                </c:pt>
                <c:pt idx="358">
                  <c:v>192.2</c:v>
                </c:pt>
                <c:pt idx="359">
                  <c:v>192.2</c:v>
                </c:pt>
                <c:pt idx="360">
                  <c:v>192.2</c:v>
                </c:pt>
                <c:pt idx="361">
                  <c:v>192.2</c:v>
                </c:pt>
                <c:pt idx="362">
                  <c:v>192.2</c:v>
                </c:pt>
                <c:pt idx="363">
                  <c:v>192.2</c:v>
                </c:pt>
                <c:pt idx="364">
                  <c:v>192.2</c:v>
                </c:pt>
                <c:pt idx="365">
                  <c:v>192.2</c:v>
                </c:pt>
                <c:pt idx="366">
                  <c:v>192.2</c:v>
                </c:pt>
                <c:pt idx="367">
                  <c:v>192.2</c:v>
                </c:pt>
                <c:pt idx="368">
                  <c:v>192.2</c:v>
                </c:pt>
                <c:pt idx="369">
                  <c:v>192.2</c:v>
                </c:pt>
                <c:pt idx="370">
                  <c:v>192.2</c:v>
                </c:pt>
                <c:pt idx="371">
                  <c:v>192.2</c:v>
                </c:pt>
                <c:pt idx="372">
                  <c:v>192.2</c:v>
                </c:pt>
                <c:pt idx="373">
                  <c:v>192.2</c:v>
                </c:pt>
                <c:pt idx="374">
                  <c:v>192.2</c:v>
                </c:pt>
                <c:pt idx="375">
                  <c:v>192.2</c:v>
                </c:pt>
                <c:pt idx="376">
                  <c:v>192.2</c:v>
                </c:pt>
                <c:pt idx="377">
                  <c:v>192.2</c:v>
                </c:pt>
                <c:pt idx="378">
                  <c:v>192.2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071400"/>
        <c:axId val="413803688"/>
      </c:areaChart>
      <c:dateAx>
        <c:axId val="408071400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803688"/>
        <c:crosses val="autoZero"/>
        <c:auto val="1"/>
        <c:lblOffset val="100"/>
        <c:baseTimeUnit val="days"/>
        <c:majorUnit val="7"/>
        <c:majorTimeUnit val="days"/>
      </c:dateAx>
      <c:valAx>
        <c:axId val="413803688"/>
        <c:scaling>
          <c:orientation val="minMax"/>
          <c:max val="30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_);_(* \(#,##0.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0714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tx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>
      <cs:styleClr val="auto"/>
    </cs:effectRef>
    <cs:fontRef idx="minor">
      <a:schemeClr val="tx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tx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lt1"/>
      </a:solidFill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olidFill>
        <a:schemeClr val="lt1"/>
      </a:solidFill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495299</xdr:colOff>
      <xdr:row>3</xdr:row>
      <xdr:rowOff>9525</xdr:rowOff>
    </xdr:from>
    <xdr:to>
      <xdr:col>19</xdr:col>
      <xdr:colOff>457200</xdr:colOff>
      <xdr:row>13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361950</xdr:colOff>
      <xdr:row>13</xdr:row>
      <xdr:rowOff>9525</xdr:rowOff>
    </xdr:from>
    <xdr:to>
      <xdr:col>28</xdr:col>
      <xdr:colOff>190500</xdr:colOff>
      <xdr:row>22</xdr:row>
      <xdr:rowOff>85725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180975</xdr:colOff>
      <xdr:row>59</xdr:row>
      <xdr:rowOff>0</xdr:rowOff>
    </xdr:from>
    <xdr:to>
      <xdr:col>28</xdr:col>
      <xdr:colOff>95250</xdr:colOff>
      <xdr:row>73</xdr:row>
      <xdr:rowOff>76200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20</xdr:col>
      <xdr:colOff>152400</xdr:colOff>
      <xdr:row>22</xdr:row>
      <xdr:rowOff>85725</xdr:rowOff>
    </xdr:from>
    <xdr:to>
      <xdr:col>27</xdr:col>
      <xdr:colOff>552450</xdr:colOff>
      <xdr:row>34</xdr:row>
      <xdr:rowOff>88476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96725" y="4248150"/>
          <a:ext cx="4543425" cy="2288751"/>
        </a:xfrm>
        <a:prstGeom prst="rect">
          <a:avLst/>
        </a:prstGeom>
      </xdr:spPr>
    </xdr:pic>
    <xdr:clientData/>
  </xdr:twoCellAnchor>
  <xdr:twoCellAnchor>
    <xdr:from>
      <xdr:col>19</xdr:col>
      <xdr:colOff>428624</xdr:colOff>
      <xdr:row>3</xdr:row>
      <xdr:rowOff>28575</xdr:rowOff>
    </xdr:from>
    <xdr:to>
      <xdr:col>28</xdr:col>
      <xdr:colOff>114299</xdr:colOff>
      <xdr:row>13</xdr:row>
      <xdr:rowOff>28575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485775</xdr:colOff>
      <xdr:row>5</xdr:row>
      <xdr:rowOff>76200</xdr:rowOff>
    </xdr:from>
    <xdr:to>
      <xdr:col>28</xdr:col>
      <xdr:colOff>57150</xdr:colOff>
      <xdr:row>7</xdr:row>
      <xdr:rowOff>114314</xdr:rowOff>
    </xdr:to>
    <xdr:sp macro="" textlink="PoundsLost">
      <xdr:nvSpPr>
        <xdr:cNvPr id="9" name="TextBox 1"/>
        <xdr:cNvSpPr txBox="1"/>
      </xdr:nvSpPr>
      <xdr:spPr>
        <a:xfrm>
          <a:off x="15449550" y="1000125"/>
          <a:ext cx="1228725" cy="419114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fld id="{59624F53-9384-4E1D-A689-F93096391DBB}" type="TxLink">
            <a:rPr lang="en-US" sz="2800" b="0" i="0" u="none" strike="noStrike">
              <a:solidFill>
                <a:sysClr val="windowText" lastClr="000000"/>
              </a:solidFill>
              <a:latin typeface="Calibri"/>
            </a:rPr>
            <a:pPr algn="ctr"/>
            <a:t> 99.8 </a:t>
          </a:fld>
          <a:endParaRPr lang="en-US" sz="28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0.74806</cdr:x>
      <cdr:y>0.14007</cdr:y>
    </cdr:from>
    <cdr:to>
      <cdr:x>0.89633</cdr:x>
      <cdr:y>0.37412</cdr:y>
    </cdr:to>
    <cdr:sp macro="" textlink="PoundsLost">
      <cdr:nvSpPr>
        <cdr:cNvPr id="2" name="TextBox 1"/>
        <cdr:cNvSpPr txBox="1"/>
      </cdr:nvSpPr>
      <cdr:spPr>
        <a:xfrm xmlns:a="http://schemas.openxmlformats.org/drawingml/2006/main">
          <a:off x="4467544" y="250826"/>
          <a:ext cx="885507" cy="419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683F3F2-A8A8-46CB-AC6C-49E927325B6A}" type="TxLink">
            <a:rPr lang="en-US" sz="2800" b="0" i="0" u="none" strike="noStrike">
              <a:solidFill>
                <a:schemeClr val="accent4"/>
              </a:solidFill>
              <a:latin typeface="Calibri"/>
            </a:rPr>
            <a:pPr/>
            <a:t> 99.8 </a:t>
          </a:fld>
          <a:endParaRPr lang="en-US" sz="2800">
            <a:solidFill>
              <a:schemeClr val="accent4"/>
            </a:solidFill>
          </a:endParaRPr>
        </a:p>
      </cdr:txBody>
    </cdr:sp>
  </cdr:relSizeAnchor>
  <cdr:relSizeAnchor xmlns:cdr="http://schemas.openxmlformats.org/drawingml/2006/chartDrawing">
    <cdr:from>
      <cdr:x>0.74207</cdr:x>
      <cdr:y>0.04255</cdr:y>
    </cdr:from>
    <cdr:to>
      <cdr:x>0.94503</cdr:x>
      <cdr:y>0.24468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343275" y="76200"/>
          <a:ext cx="9144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2000"/>
            <a:t>To-date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0.88118</cdr:x>
      <cdr:y>0.225</cdr:y>
    </cdr:from>
    <cdr:to>
      <cdr:x>0.98128</cdr:x>
      <cdr:y>0.445</cdr:y>
    </cdr:to>
    <cdr:sp macro="" textlink="PoundsLost">
      <cdr:nvSpPr>
        <cdr:cNvPr id="2" name="TextBox 1"/>
        <cdr:cNvSpPr txBox="1"/>
      </cdr:nvSpPr>
      <cdr:spPr>
        <a:xfrm xmlns:a="http://schemas.openxmlformats.org/drawingml/2006/main">
          <a:off x="9710928" y="428625"/>
          <a:ext cx="1103145" cy="419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r"/>
          <a:fld id="{17B9C0F5-9958-4C71-A867-167F3DD6A5DD}" type="TxLink">
            <a:rPr lang="en-US" sz="2800" b="0" i="0" u="none" strike="noStrike">
              <a:solidFill>
                <a:schemeClr val="accent2"/>
              </a:solidFill>
              <a:latin typeface="Calibri"/>
            </a:rPr>
            <a:pPr algn="r"/>
            <a:t> 99.8 </a:t>
          </a:fld>
          <a:endParaRPr lang="en-US" sz="28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0.78442</cdr:x>
      <cdr:y>0.09167</cdr:y>
    </cdr:from>
    <cdr:to>
      <cdr:x>0.97131</cdr:x>
      <cdr:y>0.28167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124327" y="174631"/>
          <a:ext cx="982628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2000"/>
            <a:t>To-date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4677" cy="628854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2" name="Table2" displayName="Table2" ref="A5:G20" totalsRowShown="0" headerRowDxfId="1">
  <autoFilter ref="A5:G20"/>
  <tableColumns count="7">
    <tableColumn id="1" name="Date"/>
    <tableColumn id="2" name="Neck" dataCellStyle="Comma"/>
    <tableColumn id="3" name="Waist" dataCellStyle="Comma"/>
    <tableColumn id="7" name="Navel" dataDxfId="0" dataCellStyle="Comma"/>
    <tableColumn id="4" name="Hips" dataCellStyle="Comma"/>
    <tableColumn id="5" name="Bust" dataCellStyle="Comma"/>
    <tableColumn id="6" name="Totals" dataCellStyle="Comma">
      <calculatedColumnFormula>SUM(Table2[[#This Row],[Neck]:[Bust]])</calculatedColumnFormula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496"/>
  <sheetViews>
    <sheetView showGridLines="0" tabSelected="1" workbookViewId="0">
      <pane ySplit="3" topLeftCell="A248" activePane="bottomLeft" state="frozen"/>
      <selection pane="bottomLeft" activeCell="B258" sqref="B258"/>
    </sheetView>
  </sheetViews>
  <sheetFormatPr defaultRowHeight="15" x14ac:dyDescent="0.25"/>
  <cols>
    <col min="1" max="1" width="9.140625" customWidth="1"/>
    <col min="5" max="5" width="4.7109375" customWidth="1"/>
    <col min="6" max="6" width="9.140625" style="4"/>
    <col min="7" max="7" width="19.85546875" style="4" customWidth="1"/>
    <col min="8" max="8" width="6.42578125" style="149" customWidth="1"/>
    <col min="9" max="9" width="6.5703125" style="132" customWidth="1"/>
    <col min="10" max="10" width="3" style="132" bestFit="1" customWidth="1"/>
    <col min="11" max="11" width="7.42578125" customWidth="1"/>
    <col min="14" max="14" width="10.7109375" bestFit="1" customWidth="1"/>
    <col min="18" max="18" width="11" customWidth="1"/>
    <col min="19" max="19" width="4.5703125" customWidth="1"/>
    <col min="20" max="20" width="10.42578125" customWidth="1"/>
    <col min="21" max="21" width="10" customWidth="1"/>
    <col min="22" max="22" width="10.5703125" customWidth="1"/>
    <col min="23" max="23" width="9.42578125" customWidth="1"/>
    <col min="26" max="26" width="11" customWidth="1"/>
    <col min="27" max="27" width="2.85546875" customWidth="1"/>
    <col min="28" max="28" width="11" style="20" customWidth="1"/>
  </cols>
  <sheetData>
    <row r="1" spans="1:28" x14ac:dyDescent="0.25">
      <c r="A1" s="5" t="s">
        <v>0</v>
      </c>
      <c r="B1" s="2">
        <v>292</v>
      </c>
      <c r="C1" s="3">
        <v>160</v>
      </c>
      <c r="D1" s="8">
        <v>68.5</v>
      </c>
      <c r="E1" s="8">
        <f>B1-C1</f>
        <v>132</v>
      </c>
      <c r="F1" s="131">
        <f>B1/(height^2)*703</f>
        <v>43.74788214609196</v>
      </c>
      <c r="G1" s="147">
        <f>(B1-B496)/E1</f>
        <v>0.7560606060606061</v>
      </c>
      <c r="H1" s="148" t="s">
        <v>150</v>
      </c>
    </row>
    <row r="2" spans="1:28" ht="12.75" customHeight="1" x14ac:dyDescent="0.25">
      <c r="G2" s="147">
        <f>1-G1</f>
        <v>0.2439393939393939</v>
      </c>
      <c r="H2" s="148" t="s">
        <v>155</v>
      </c>
    </row>
    <row r="3" spans="1:28" x14ac:dyDescent="0.2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150"/>
    </row>
    <row r="4" spans="1:28" x14ac:dyDescent="0.25">
      <c r="A4" s="46">
        <v>41472</v>
      </c>
      <c r="B4" s="51">
        <v>288.2</v>
      </c>
      <c r="C4" s="48">
        <f>$B$1-B4</f>
        <v>3.8000000000000114</v>
      </c>
      <c r="D4" s="48">
        <f>B4-$C$1</f>
        <v>128.19999999999999</v>
      </c>
      <c r="E4" s="49">
        <f t="shared" ref="E4:E35" si="0">C4/ToLose</f>
        <v>2.8787878787878873E-2</v>
      </c>
      <c r="F4" s="12">
        <f t="shared" ref="F4:F49" si="1">B4/(height^2)*703</f>
        <v>43.178560392135971</v>
      </c>
      <c r="G4" s="27" t="str">
        <f>IF(F4&lt;18.5,"underweight",IF(F4&lt;25,"normal",IF(F4&lt;30,"overweight",IF(F4&lt;35,"class I obesity",IF(F4&lt;40,"class II obesity", "class III obesity")))))</f>
        <v>class III obesity</v>
      </c>
      <c r="I4" s="132" t="s">
        <v>8</v>
      </c>
    </row>
    <row r="5" spans="1:28" x14ac:dyDescent="0.25">
      <c r="A5" s="1">
        <v>41473</v>
      </c>
      <c r="B5" s="43">
        <v>286.8</v>
      </c>
      <c r="C5" s="29">
        <f t="shared" ref="C5:C49" si="2">$B$1-B5</f>
        <v>5.1999999999999886</v>
      </c>
      <c r="D5" s="29">
        <f t="shared" ref="D5:D15" si="3">B5-$C$1</f>
        <v>126.80000000000001</v>
      </c>
      <c r="E5" s="41">
        <f t="shared" si="0"/>
        <v>3.9393939393939308E-2</v>
      </c>
      <c r="F5" s="7">
        <f t="shared" si="1"/>
        <v>42.96881027225745</v>
      </c>
      <c r="G5" s="4" t="str">
        <f t="shared" ref="G5:G49" si="4">IF(F5&lt;18.5,"underweight",IF(F5&lt;25,"normal",IF(F5&lt;30,"overweight",IF(F5&lt;35,"class I obesity",IF(F5&lt;40,"class II obesity", "class III obesity")))))</f>
        <v>class III obesity</v>
      </c>
    </row>
    <row r="6" spans="1:28" x14ac:dyDescent="0.25">
      <c r="A6" s="1">
        <v>41474</v>
      </c>
      <c r="B6" s="43">
        <v>287</v>
      </c>
      <c r="C6" s="29">
        <f t="shared" si="2"/>
        <v>5</v>
      </c>
      <c r="D6" s="29">
        <f t="shared" si="3"/>
        <v>127</v>
      </c>
      <c r="E6" s="41">
        <f t="shared" si="0"/>
        <v>3.787878787878788E-2</v>
      </c>
      <c r="F6" s="7">
        <f t="shared" si="1"/>
        <v>42.998774575097237</v>
      </c>
      <c r="G6" s="4" t="str">
        <f t="shared" si="4"/>
        <v>class III obesity</v>
      </c>
    </row>
    <row r="7" spans="1:28" x14ac:dyDescent="0.25">
      <c r="A7" s="9">
        <v>41475</v>
      </c>
      <c r="B7" s="44">
        <v>284.8</v>
      </c>
      <c r="C7" s="30">
        <f t="shared" si="2"/>
        <v>7.1999999999999886</v>
      </c>
      <c r="D7" s="30">
        <f t="shared" si="3"/>
        <v>124.80000000000001</v>
      </c>
      <c r="E7" s="42">
        <f t="shared" si="0"/>
        <v>5.454545454545446E-2</v>
      </c>
      <c r="F7" s="10">
        <f t="shared" si="1"/>
        <v>42.669167243859555</v>
      </c>
      <c r="G7" s="11" t="str">
        <f t="shared" si="4"/>
        <v>class III obesity</v>
      </c>
      <c r="H7" s="151"/>
    </row>
    <row r="8" spans="1:28" x14ac:dyDescent="0.25">
      <c r="A8" s="9">
        <v>41476</v>
      </c>
      <c r="B8" s="44">
        <v>284.60000000000002</v>
      </c>
      <c r="C8" s="30">
        <f t="shared" si="2"/>
        <v>7.3999999999999773</v>
      </c>
      <c r="D8" s="30">
        <f t="shared" si="3"/>
        <v>124.60000000000002</v>
      </c>
      <c r="E8" s="42">
        <f t="shared" si="0"/>
        <v>5.6060606060605887E-2</v>
      </c>
      <c r="F8" s="10">
        <f t="shared" si="1"/>
        <v>42.639202941019768</v>
      </c>
      <c r="G8" s="11" t="str">
        <f t="shared" si="4"/>
        <v>class III obesity</v>
      </c>
      <c r="H8" s="151"/>
    </row>
    <row r="9" spans="1:28" x14ac:dyDescent="0.25">
      <c r="A9" s="1">
        <v>41477</v>
      </c>
      <c r="B9" s="43">
        <v>284.2</v>
      </c>
      <c r="C9" s="29">
        <f t="shared" si="2"/>
        <v>7.8000000000000114</v>
      </c>
      <c r="D9" s="29">
        <f t="shared" si="3"/>
        <v>124.19999999999999</v>
      </c>
      <c r="E9" s="41">
        <f t="shared" si="0"/>
        <v>5.909090909090918E-2</v>
      </c>
      <c r="F9" s="7">
        <f t="shared" si="1"/>
        <v>42.579274335340187</v>
      </c>
      <c r="G9" s="4" t="str">
        <f t="shared" si="4"/>
        <v>class III obesity</v>
      </c>
    </row>
    <row r="10" spans="1:28" x14ac:dyDescent="0.25">
      <c r="A10" s="46">
        <v>41478</v>
      </c>
      <c r="B10" s="51">
        <v>283.39999999999998</v>
      </c>
      <c r="C10" s="48">
        <f>$B$1-B10</f>
        <v>8.6000000000000227</v>
      </c>
      <c r="D10" s="48">
        <f t="shared" si="3"/>
        <v>123.39999999999998</v>
      </c>
      <c r="E10" s="49">
        <f t="shared" si="0"/>
        <v>6.5151515151515321E-2</v>
      </c>
      <c r="F10" s="12">
        <f t="shared" si="1"/>
        <v>42.459417123981027</v>
      </c>
      <c r="G10" s="27" t="str">
        <f t="shared" si="4"/>
        <v>class III obesity</v>
      </c>
      <c r="H10" s="149">
        <f>B4-B10</f>
        <v>4.8000000000000114</v>
      </c>
      <c r="I10" s="132" t="s">
        <v>9</v>
      </c>
      <c r="AB10" s="119"/>
    </row>
    <row r="11" spans="1:28" x14ac:dyDescent="0.25">
      <c r="A11" s="1">
        <v>41479</v>
      </c>
      <c r="B11" s="43">
        <v>283.8</v>
      </c>
      <c r="C11" s="29">
        <f t="shared" si="2"/>
        <v>8.1999999999999886</v>
      </c>
      <c r="D11" s="29">
        <f t="shared" si="3"/>
        <v>123.80000000000001</v>
      </c>
      <c r="E11" s="41">
        <f t="shared" si="0"/>
        <v>6.2121212121212036E-2</v>
      </c>
      <c r="F11" s="7">
        <f t="shared" si="1"/>
        <v>42.519345729660614</v>
      </c>
      <c r="G11" s="4" t="str">
        <f t="shared" si="4"/>
        <v>class III obesity</v>
      </c>
    </row>
    <row r="12" spans="1:28" x14ac:dyDescent="0.25">
      <c r="A12" s="1">
        <v>41480</v>
      </c>
      <c r="B12" s="43">
        <v>282.39999999999998</v>
      </c>
      <c r="C12" s="29">
        <f t="shared" si="2"/>
        <v>9.6000000000000227</v>
      </c>
      <c r="D12" s="29">
        <f t="shared" si="3"/>
        <v>122.39999999999998</v>
      </c>
      <c r="E12" s="41">
        <f t="shared" si="0"/>
        <v>7.2727272727272904E-2</v>
      </c>
      <c r="F12" s="7">
        <f t="shared" si="1"/>
        <v>42.309595609782086</v>
      </c>
      <c r="G12" s="4" t="str">
        <f t="shared" si="4"/>
        <v>class III obesity</v>
      </c>
    </row>
    <row r="13" spans="1:28" x14ac:dyDescent="0.25">
      <c r="A13" s="1">
        <v>41481</v>
      </c>
      <c r="B13" s="43">
        <v>279.8</v>
      </c>
      <c r="C13" s="29">
        <f t="shared" si="2"/>
        <v>12.199999999999989</v>
      </c>
      <c r="D13" s="29">
        <f t="shared" si="3"/>
        <v>119.80000000000001</v>
      </c>
      <c r="E13" s="41">
        <f t="shared" si="0"/>
        <v>9.2424242424242339E-2</v>
      </c>
      <c r="F13" s="7">
        <f t="shared" si="1"/>
        <v>41.920059672864831</v>
      </c>
      <c r="G13" s="4" t="str">
        <f t="shared" si="4"/>
        <v>class III obesity</v>
      </c>
    </row>
    <row r="14" spans="1:28" x14ac:dyDescent="0.25">
      <c r="A14" s="9">
        <v>41482</v>
      </c>
      <c r="B14" s="30">
        <v>280.8</v>
      </c>
      <c r="C14" s="30">
        <f t="shared" si="2"/>
        <v>11.199999999999989</v>
      </c>
      <c r="D14" s="30">
        <f t="shared" si="3"/>
        <v>120.80000000000001</v>
      </c>
      <c r="E14" s="42">
        <f t="shared" si="0"/>
        <v>8.4848484848484756E-2</v>
      </c>
      <c r="F14" s="10">
        <f t="shared" si="1"/>
        <v>42.069881187063778</v>
      </c>
      <c r="G14" s="11" t="str">
        <f t="shared" si="4"/>
        <v>class III obesity</v>
      </c>
      <c r="H14" s="151"/>
      <c r="L14" s="25" t="s">
        <v>151</v>
      </c>
    </row>
    <row r="15" spans="1:28" x14ac:dyDescent="0.25">
      <c r="A15" s="9">
        <v>41483</v>
      </c>
      <c r="B15" s="30">
        <v>279.60000000000002</v>
      </c>
      <c r="C15" s="30">
        <f t="shared" si="2"/>
        <v>12.399999999999977</v>
      </c>
      <c r="D15" s="30">
        <f t="shared" si="3"/>
        <v>119.60000000000002</v>
      </c>
      <c r="E15" s="42">
        <f t="shared" si="0"/>
        <v>9.3939393939393767E-2</v>
      </c>
      <c r="F15" s="10">
        <f t="shared" si="1"/>
        <v>41.890095370025044</v>
      </c>
      <c r="G15" s="11" t="str">
        <f t="shared" si="4"/>
        <v>class III obesity</v>
      </c>
      <c r="H15" s="151"/>
      <c r="L15" s="5" t="s">
        <v>2</v>
      </c>
      <c r="M15" s="19" t="s">
        <v>3</v>
      </c>
      <c r="N15" s="19" t="s">
        <v>10</v>
      </c>
      <c r="O15" s="19" t="s">
        <v>6</v>
      </c>
      <c r="P15" s="19" t="s">
        <v>7</v>
      </c>
      <c r="Q15" s="20"/>
      <c r="R15" s="37" t="s">
        <v>11</v>
      </c>
    </row>
    <row r="16" spans="1:28" x14ac:dyDescent="0.25">
      <c r="A16" s="1">
        <v>41484</v>
      </c>
      <c r="B16" s="29">
        <v>277</v>
      </c>
      <c r="C16" s="29">
        <f t="shared" si="2"/>
        <v>15</v>
      </c>
      <c r="D16" s="29">
        <f t="shared" ref="D16:D26" si="5">B16-$C$1</f>
        <v>117</v>
      </c>
      <c r="E16" s="41">
        <f t="shared" si="0"/>
        <v>0.11363636363636363</v>
      </c>
      <c r="F16" s="7">
        <f t="shared" si="1"/>
        <v>41.500559433107782</v>
      </c>
      <c r="G16" s="4" t="str">
        <f t="shared" si="4"/>
        <v>class III obesity</v>
      </c>
      <c r="L16" s="126">
        <v>292</v>
      </c>
      <c r="M16" s="126">
        <f t="shared" ref="M16" si="6">$B$1-L16</f>
        <v>0</v>
      </c>
      <c r="N16" s="126">
        <f t="shared" ref="N16" si="7">L16-$C$1</f>
        <v>132</v>
      </c>
      <c r="O16" s="89">
        <f t="shared" ref="O16" si="8">L16/(height^2)*703</f>
        <v>43.74788214609196</v>
      </c>
      <c r="P16" s="90" t="s">
        <v>12</v>
      </c>
      <c r="Q16" s="91"/>
      <c r="R16" s="95" t="s">
        <v>0</v>
      </c>
      <c r="S16" s="91"/>
    </row>
    <row r="17" spans="1:19" x14ac:dyDescent="0.25">
      <c r="A17" s="46">
        <v>41485</v>
      </c>
      <c r="B17" s="47">
        <f>B16</f>
        <v>277</v>
      </c>
      <c r="C17" s="48">
        <f t="shared" si="2"/>
        <v>15</v>
      </c>
      <c r="D17" s="48">
        <f t="shared" si="5"/>
        <v>117</v>
      </c>
      <c r="E17" s="50">
        <f t="shared" si="0"/>
        <v>0.11363636363636363</v>
      </c>
      <c r="F17" s="12">
        <f t="shared" si="1"/>
        <v>41.500559433107782</v>
      </c>
      <c r="G17" s="27" t="str">
        <f t="shared" si="4"/>
        <v>class III obesity</v>
      </c>
      <c r="H17" s="149">
        <f>B10-B17</f>
        <v>6.3999999999999773</v>
      </c>
      <c r="I17" s="132" t="s">
        <v>13</v>
      </c>
      <c r="L17" s="127">
        <f>B17</f>
        <v>277</v>
      </c>
      <c r="M17" s="127">
        <f t="shared" ref="M17" si="9">$B$1-L17</f>
        <v>15</v>
      </c>
      <c r="N17" s="127">
        <f t="shared" ref="N17:N19" si="10">L17-$C$1</f>
        <v>117</v>
      </c>
      <c r="O17" s="92">
        <f t="shared" ref="O17:O19" si="11">L17/(height^2)*703</f>
        <v>41.500559433107782</v>
      </c>
      <c r="P17" s="93" t="s">
        <v>12</v>
      </c>
      <c r="Q17" s="94"/>
      <c r="R17" s="96" t="s">
        <v>14</v>
      </c>
      <c r="S17" s="94"/>
    </row>
    <row r="18" spans="1:19" x14ac:dyDescent="0.25">
      <c r="A18" s="1">
        <v>41486</v>
      </c>
      <c r="B18" s="28">
        <f t="shared" ref="B18:B20" si="12">B17</f>
        <v>277</v>
      </c>
      <c r="C18" s="29">
        <f t="shared" si="2"/>
        <v>15</v>
      </c>
      <c r="D18" s="29">
        <f t="shared" si="5"/>
        <v>117</v>
      </c>
      <c r="E18" s="41">
        <f t="shared" si="0"/>
        <v>0.11363636363636363</v>
      </c>
      <c r="F18" s="7">
        <f t="shared" si="1"/>
        <v>41.500559433107782</v>
      </c>
      <c r="G18" s="4" t="str">
        <f t="shared" si="4"/>
        <v>class III obesity</v>
      </c>
      <c r="L18" s="126">
        <v>267</v>
      </c>
      <c r="M18" s="126">
        <f t="shared" ref="M18:M19" si="13">$B$1-L18</f>
        <v>25</v>
      </c>
      <c r="N18" s="126">
        <f t="shared" si="10"/>
        <v>107</v>
      </c>
      <c r="O18" s="89">
        <f t="shared" si="11"/>
        <v>40.002344291118334</v>
      </c>
      <c r="P18" s="90" t="s">
        <v>15</v>
      </c>
      <c r="Q18" s="91"/>
      <c r="R18" s="95">
        <v>41497</v>
      </c>
      <c r="S18" s="91"/>
    </row>
    <row r="19" spans="1:19" x14ac:dyDescent="0.25">
      <c r="A19" s="1">
        <v>41487</v>
      </c>
      <c r="B19" s="28">
        <f t="shared" si="12"/>
        <v>277</v>
      </c>
      <c r="C19" s="29">
        <f t="shared" si="2"/>
        <v>15</v>
      </c>
      <c r="D19" s="29">
        <f t="shared" si="5"/>
        <v>117</v>
      </c>
      <c r="E19" s="41">
        <f t="shared" si="0"/>
        <v>0.11363636363636363</v>
      </c>
      <c r="F19" s="7">
        <f t="shared" si="1"/>
        <v>41.500559433107782</v>
      </c>
      <c r="G19" s="4" t="str">
        <f t="shared" si="4"/>
        <v>class III obesity</v>
      </c>
      <c r="L19" s="127">
        <v>266.8</v>
      </c>
      <c r="M19" s="127">
        <f t="shared" si="13"/>
        <v>25.199999999999989</v>
      </c>
      <c r="N19" s="127">
        <f t="shared" si="10"/>
        <v>106.80000000000001</v>
      </c>
      <c r="O19" s="92">
        <f t="shared" si="11"/>
        <v>39.972379988278547</v>
      </c>
      <c r="P19" s="93" t="s">
        <v>16</v>
      </c>
      <c r="Q19" s="94"/>
      <c r="R19" s="96">
        <v>41499</v>
      </c>
      <c r="S19" s="94"/>
    </row>
    <row r="20" spans="1:19" x14ac:dyDescent="0.25">
      <c r="A20" s="1">
        <v>41488</v>
      </c>
      <c r="B20" s="28">
        <f t="shared" si="12"/>
        <v>277</v>
      </c>
      <c r="C20" s="29">
        <f t="shared" si="2"/>
        <v>15</v>
      </c>
      <c r="D20" s="29">
        <f t="shared" si="5"/>
        <v>117</v>
      </c>
      <c r="E20" s="41">
        <f t="shared" si="0"/>
        <v>0.11363636363636363</v>
      </c>
      <c r="F20" s="7">
        <f t="shared" si="1"/>
        <v>41.500559433107782</v>
      </c>
      <c r="G20" s="4" t="str">
        <f t="shared" si="4"/>
        <v>class III obesity</v>
      </c>
      <c r="I20" s="132" t="s">
        <v>17</v>
      </c>
      <c r="L20" s="126">
        <v>262</v>
      </c>
      <c r="M20" s="126">
        <v>30</v>
      </c>
      <c r="N20" s="126">
        <v>102</v>
      </c>
      <c r="O20" s="89">
        <v>39.832612456747405</v>
      </c>
      <c r="P20" s="90" t="s">
        <v>18</v>
      </c>
      <c r="Q20" s="91"/>
      <c r="R20" s="95">
        <v>41510</v>
      </c>
      <c r="S20" s="91"/>
    </row>
    <row r="21" spans="1:19" x14ac:dyDescent="0.25">
      <c r="A21" s="9">
        <v>41489</v>
      </c>
      <c r="B21" s="30">
        <v>273.39999999999998</v>
      </c>
      <c r="C21" s="30">
        <f t="shared" si="2"/>
        <v>18.600000000000023</v>
      </c>
      <c r="D21" s="30">
        <f t="shared" si="5"/>
        <v>113.39999999999998</v>
      </c>
      <c r="E21" s="42">
        <f t="shared" si="0"/>
        <v>0.14090909090909109</v>
      </c>
      <c r="F21" s="10">
        <f t="shared" si="1"/>
        <v>40.961201981991579</v>
      </c>
      <c r="G21" s="11" t="str">
        <f t="shared" si="4"/>
        <v>class III obesity</v>
      </c>
      <c r="H21" s="151"/>
      <c r="I21" s="132" t="s">
        <v>17</v>
      </c>
      <c r="L21" s="127">
        <v>250</v>
      </c>
      <c r="M21" s="127">
        <f t="shared" ref="M21:M24" si="14">$B$1-L21</f>
        <v>42</v>
      </c>
      <c r="N21" s="127">
        <f t="shared" ref="N21:N24" si="15">L21-$C$1</f>
        <v>90</v>
      </c>
      <c r="O21" s="92">
        <f t="shared" ref="O21:O24" si="16">L21/(height^2)*703</f>
        <v>37.455378549736267</v>
      </c>
      <c r="P21" s="93" t="s">
        <v>19</v>
      </c>
      <c r="Q21" s="94"/>
      <c r="R21" s="96">
        <v>41546</v>
      </c>
      <c r="S21" s="94"/>
    </row>
    <row r="22" spans="1:19" x14ac:dyDescent="0.25">
      <c r="A22" s="9">
        <v>41490</v>
      </c>
      <c r="B22" s="30">
        <v>271.39999999999998</v>
      </c>
      <c r="C22" s="30">
        <f t="shared" si="2"/>
        <v>20.600000000000023</v>
      </c>
      <c r="D22" s="30">
        <f t="shared" si="5"/>
        <v>111.39999999999998</v>
      </c>
      <c r="E22" s="42">
        <f t="shared" si="0"/>
        <v>0.15606060606060623</v>
      </c>
      <c r="F22" s="10">
        <f t="shared" si="1"/>
        <v>40.661558953593691</v>
      </c>
      <c r="G22" s="11" t="str">
        <f t="shared" si="4"/>
        <v>class III obesity</v>
      </c>
      <c r="H22" s="151"/>
      <c r="I22" s="132" t="s">
        <v>17</v>
      </c>
      <c r="L22" s="126">
        <v>242</v>
      </c>
      <c r="M22" s="126">
        <f t="shared" si="14"/>
        <v>50</v>
      </c>
      <c r="N22" s="126">
        <f t="shared" si="15"/>
        <v>82</v>
      </c>
      <c r="O22" s="89">
        <f t="shared" si="16"/>
        <v>36.256806436144707</v>
      </c>
      <c r="P22" s="90" t="s">
        <v>20</v>
      </c>
      <c r="Q22" s="91"/>
      <c r="R22" s="95">
        <v>41563</v>
      </c>
      <c r="S22" s="91"/>
    </row>
    <row r="23" spans="1:19" x14ac:dyDescent="0.25">
      <c r="A23" s="1">
        <v>41491</v>
      </c>
      <c r="B23" s="45">
        <v>269.2</v>
      </c>
      <c r="C23" s="29">
        <f t="shared" si="2"/>
        <v>22.800000000000011</v>
      </c>
      <c r="D23" s="29">
        <f t="shared" si="5"/>
        <v>109.19999999999999</v>
      </c>
      <c r="E23" s="41">
        <f t="shared" si="0"/>
        <v>0.17272727272727281</v>
      </c>
      <c r="F23" s="7">
        <f t="shared" si="1"/>
        <v>40.331951622356016</v>
      </c>
      <c r="G23" s="4" t="str">
        <f t="shared" si="4"/>
        <v>class III obesity</v>
      </c>
      <c r="I23" s="132" t="s">
        <v>17</v>
      </c>
      <c r="L23" s="127">
        <v>233</v>
      </c>
      <c r="M23" s="127">
        <f t="shared" si="14"/>
        <v>59</v>
      </c>
      <c r="N23" s="127">
        <f t="shared" si="15"/>
        <v>73</v>
      </c>
      <c r="O23" s="92">
        <f t="shared" si="16"/>
        <v>34.9084128083542</v>
      </c>
      <c r="P23" s="93" t="s">
        <v>21</v>
      </c>
      <c r="Q23" s="94"/>
      <c r="R23" s="96">
        <v>41555</v>
      </c>
      <c r="S23" s="94"/>
    </row>
    <row r="24" spans="1:19" x14ac:dyDescent="0.25">
      <c r="A24" s="46">
        <v>41492</v>
      </c>
      <c r="B24" s="65">
        <v>267.8</v>
      </c>
      <c r="C24" s="48">
        <f t="shared" si="2"/>
        <v>24.199999999999989</v>
      </c>
      <c r="D24" s="48">
        <f t="shared" si="5"/>
        <v>107.80000000000001</v>
      </c>
      <c r="E24" s="49">
        <f t="shared" si="0"/>
        <v>0.18333333333333324</v>
      </c>
      <c r="F24" s="12">
        <f t="shared" si="1"/>
        <v>40.122201502477488</v>
      </c>
      <c r="G24" s="27" t="str">
        <f t="shared" si="4"/>
        <v>class III obesity</v>
      </c>
      <c r="H24" s="149">
        <f>B17-B24</f>
        <v>9.1999999999999886</v>
      </c>
      <c r="I24" s="132" t="s">
        <v>22</v>
      </c>
      <c r="L24" s="126">
        <v>226</v>
      </c>
      <c r="M24" s="126">
        <f t="shared" si="14"/>
        <v>66</v>
      </c>
      <c r="N24" s="126">
        <f t="shared" si="15"/>
        <v>66</v>
      </c>
      <c r="O24" s="89">
        <f t="shared" si="16"/>
        <v>33.859662208961581</v>
      </c>
      <c r="P24" s="90" t="s">
        <v>154</v>
      </c>
      <c r="Q24" s="91"/>
      <c r="R24" s="95">
        <v>41603</v>
      </c>
      <c r="S24" s="91"/>
    </row>
    <row r="25" spans="1:19" x14ac:dyDescent="0.25">
      <c r="A25" s="1">
        <v>41493</v>
      </c>
      <c r="B25" s="45">
        <v>267.60000000000002</v>
      </c>
      <c r="C25" s="29">
        <f t="shared" si="2"/>
        <v>24.399999999999977</v>
      </c>
      <c r="D25" s="29">
        <f t="shared" si="5"/>
        <v>107.60000000000002</v>
      </c>
      <c r="E25" s="41">
        <f t="shared" si="0"/>
        <v>0.18484848484848468</v>
      </c>
      <c r="F25" s="7">
        <f t="shared" si="1"/>
        <v>40.092237199637701</v>
      </c>
      <c r="G25" s="4" t="str">
        <f t="shared" si="4"/>
        <v>class III obesity</v>
      </c>
      <c r="H25" s="150"/>
      <c r="I25" s="132" t="s">
        <v>17</v>
      </c>
      <c r="L25" s="127">
        <v>225</v>
      </c>
      <c r="M25" s="127">
        <f t="shared" ref="M25:M28" si="17">$B$1-L25</f>
        <v>67</v>
      </c>
      <c r="N25" s="127">
        <f t="shared" ref="N25:N28" si="18">L25-$C$1</f>
        <v>65</v>
      </c>
      <c r="O25" s="92">
        <f t="shared" ref="O25:O28" si="19">L25/(height^2)*703</f>
        <v>33.70984069476264</v>
      </c>
      <c r="P25" s="93" t="s">
        <v>23</v>
      </c>
      <c r="Q25" s="94"/>
      <c r="R25" s="96">
        <v>41612</v>
      </c>
      <c r="S25" s="94"/>
    </row>
    <row r="26" spans="1:19" x14ac:dyDescent="0.25">
      <c r="A26" s="1">
        <v>41494</v>
      </c>
      <c r="B26" s="45">
        <v>267.2</v>
      </c>
      <c r="C26" s="29">
        <f t="shared" si="2"/>
        <v>24.800000000000011</v>
      </c>
      <c r="D26" s="29">
        <f t="shared" si="5"/>
        <v>107.19999999999999</v>
      </c>
      <c r="E26" s="41">
        <f t="shared" si="0"/>
        <v>0.18787878787878798</v>
      </c>
      <c r="F26" s="7">
        <f t="shared" si="1"/>
        <v>40.03230859395812</v>
      </c>
      <c r="G26" s="4" t="str">
        <f t="shared" si="4"/>
        <v>class III obesity</v>
      </c>
      <c r="H26" s="150"/>
      <c r="L26" s="126">
        <v>217</v>
      </c>
      <c r="M26" s="126">
        <f t="shared" si="17"/>
        <v>75</v>
      </c>
      <c r="N26" s="126">
        <f t="shared" si="18"/>
        <v>57</v>
      </c>
      <c r="O26" s="89">
        <f t="shared" si="19"/>
        <v>32.51126858117108</v>
      </c>
      <c r="P26" s="90" t="s">
        <v>24</v>
      </c>
      <c r="Q26" s="91"/>
      <c r="R26" s="95">
        <v>41639</v>
      </c>
      <c r="S26" s="91"/>
    </row>
    <row r="27" spans="1:19" x14ac:dyDescent="0.25">
      <c r="A27" s="1">
        <v>41495</v>
      </c>
      <c r="B27" s="45">
        <v>268.39999999999998</v>
      </c>
      <c r="C27" s="29">
        <f t="shared" si="2"/>
        <v>23.600000000000023</v>
      </c>
      <c r="D27" s="29">
        <f t="shared" ref="D27:D49" si="20">B27-$C$1</f>
        <v>108.39999999999998</v>
      </c>
      <c r="E27" s="41">
        <f t="shared" si="0"/>
        <v>0.17878787878787897</v>
      </c>
      <c r="F27" s="7">
        <f t="shared" si="1"/>
        <v>40.212094410996855</v>
      </c>
      <c r="G27" s="4" t="str">
        <f t="shared" si="4"/>
        <v>class III obesity</v>
      </c>
      <c r="H27" s="150"/>
      <c r="L27" s="127">
        <v>207</v>
      </c>
      <c r="M27" s="127">
        <f t="shared" si="17"/>
        <v>85</v>
      </c>
      <c r="N27" s="127">
        <f t="shared" si="18"/>
        <v>47</v>
      </c>
      <c r="O27" s="92">
        <f t="shared" si="19"/>
        <v>31.013053439181629</v>
      </c>
      <c r="P27" s="93" t="s">
        <v>153</v>
      </c>
      <c r="Q27" s="94"/>
      <c r="R27" s="96">
        <v>41672</v>
      </c>
      <c r="S27" s="94"/>
    </row>
    <row r="28" spans="1:19" x14ac:dyDescent="0.25">
      <c r="A28" s="9">
        <v>41496</v>
      </c>
      <c r="B28" s="30">
        <v>267.2</v>
      </c>
      <c r="C28" s="30">
        <f t="shared" si="2"/>
        <v>24.800000000000011</v>
      </c>
      <c r="D28" s="30">
        <f t="shared" si="20"/>
        <v>107.19999999999999</v>
      </c>
      <c r="E28" s="42">
        <f t="shared" si="0"/>
        <v>0.18787878787878798</v>
      </c>
      <c r="F28" s="10">
        <f t="shared" si="1"/>
        <v>40.03230859395812</v>
      </c>
      <c r="G28" s="11" t="str">
        <f t="shared" si="4"/>
        <v>class III obesity</v>
      </c>
      <c r="H28" s="152"/>
      <c r="L28" s="126">
        <v>200</v>
      </c>
      <c r="M28" s="126">
        <f t="shared" si="17"/>
        <v>92</v>
      </c>
      <c r="N28" s="126">
        <f t="shared" si="18"/>
        <v>40</v>
      </c>
      <c r="O28" s="89">
        <f t="shared" si="19"/>
        <v>29.964302839789013</v>
      </c>
      <c r="P28" s="90" t="s">
        <v>148</v>
      </c>
      <c r="Q28" s="91"/>
      <c r="R28" s="95">
        <v>41693</v>
      </c>
      <c r="S28" s="91"/>
    </row>
    <row r="29" spans="1:19" x14ac:dyDescent="0.25">
      <c r="A29" s="9">
        <v>41497</v>
      </c>
      <c r="B29" s="30">
        <v>267</v>
      </c>
      <c r="C29" s="30">
        <f t="shared" si="2"/>
        <v>25</v>
      </c>
      <c r="D29" s="30">
        <f t="shared" si="20"/>
        <v>107</v>
      </c>
      <c r="E29" s="42">
        <f t="shared" si="0"/>
        <v>0.18939393939393939</v>
      </c>
      <c r="F29" s="10">
        <f t="shared" si="1"/>
        <v>40.002344291118334</v>
      </c>
      <c r="G29" s="11" t="str">
        <f t="shared" si="4"/>
        <v>class III obesity</v>
      </c>
      <c r="H29" s="152"/>
      <c r="L29" s="127">
        <v>199</v>
      </c>
      <c r="M29" s="127">
        <f>$B$1-L29</f>
        <v>93</v>
      </c>
      <c r="N29" s="127">
        <f>L29-$C$1</f>
        <v>39</v>
      </c>
      <c r="O29" s="92">
        <f>L29/(height^2)*703</f>
        <v>29.814481325590069</v>
      </c>
      <c r="P29" s="93" t="s">
        <v>156</v>
      </c>
      <c r="Q29" s="94"/>
      <c r="R29" s="96">
        <v>41695</v>
      </c>
      <c r="S29" s="94"/>
    </row>
    <row r="30" spans="1:19" x14ac:dyDescent="0.25">
      <c r="A30" s="1">
        <v>41498</v>
      </c>
      <c r="B30" s="45">
        <v>267.8</v>
      </c>
      <c r="C30" s="29">
        <f t="shared" si="2"/>
        <v>24.199999999999989</v>
      </c>
      <c r="D30" s="29">
        <f t="shared" si="20"/>
        <v>107.80000000000001</v>
      </c>
      <c r="E30" s="41">
        <f t="shared" si="0"/>
        <v>0.18333333333333324</v>
      </c>
      <c r="F30" s="7">
        <f t="shared" si="1"/>
        <v>40.122201502477488</v>
      </c>
      <c r="G30" s="4" t="str">
        <f t="shared" si="4"/>
        <v>class III obesity</v>
      </c>
      <c r="H30" s="150"/>
      <c r="L30" s="126">
        <v>192</v>
      </c>
      <c r="M30" s="126">
        <v>100</v>
      </c>
      <c r="N30" s="126">
        <v>32</v>
      </c>
      <c r="O30" s="89">
        <v>28.765730726197454</v>
      </c>
      <c r="P30" s="90" t="s">
        <v>25</v>
      </c>
      <c r="Q30" s="91"/>
      <c r="R30" s="95">
        <v>41718</v>
      </c>
      <c r="S30" s="91"/>
    </row>
    <row r="31" spans="1:19" x14ac:dyDescent="0.25">
      <c r="A31" s="46">
        <v>41499</v>
      </c>
      <c r="B31" s="65">
        <v>266.8</v>
      </c>
      <c r="C31" s="48">
        <f t="shared" si="2"/>
        <v>25.199999999999989</v>
      </c>
      <c r="D31" s="48">
        <f t="shared" si="20"/>
        <v>106.80000000000001</v>
      </c>
      <c r="E31" s="49">
        <f t="shared" si="0"/>
        <v>0.19090909090909083</v>
      </c>
      <c r="F31" s="12">
        <f t="shared" si="1"/>
        <v>39.972379988278547</v>
      </c>
      <c r="G31" s="27" t="str">
        <f t="shared" si="4"/>
        <v>class II obesity</v>
      </c>
      <c r="H31" s="149">
        <f>B24-B31</f>
        <v>1</v>
      </c>
      <c r="I31" s="132" t="s">
        <v>27</v>
      </c>
      <c r="L31" s="128">
        <v>167</v>
      </c>
      <c r="M31" s="128">
        <f t="shared" ref="M31:M33" si="21">$B$1-L31</f>
        <v>125</v>
      </c>
      <c r="N31" s="128">
        <f t="shared" ref="N31:N33" si="22">L31-$C$1</f>
        <v>7</v>
      </c>
      <c r="O31" s="97">
        <f t="shared" ref="O31:O33" si="23">L31/(height^2)*703</f>
        <v>25.020192871223827</v>
      </c>
      <c r="P31" s="98" t="s">
        <v>26</v>
      </c>
      <c r="Q31" s="99"/>
      <c r="R31" s="100"/>
      <c r="S31" s="99"/>
    </row>
    <row r="32" spans="1:19" x14ac:dyDescent="0.25">
      <c r="A32" s="1">
        <v>41500</v>
      </c>
      <c r="B32" s="45">
        <v>266.8</v>
      </c>
      <c r="C32" s="29">
        <f t="shared" si="2"/>
        <v>25.199999999999989</v>
      </c>
      <c r="D32" s="29">
        <f t="shared" si="20"/>
        <v>106.80000000000001</v>
      </c>
      <c r="E32" s="41">
        <f t="shared" si="0"/>
        <v>0.19090909090909083</v>
      </c>
      <c r="F32" s="7">
        <f t="shared" si="1"/>
        <v>39.972379988278547</v>
      </c>
      <c r="G32" s="4" t="str">
        <f t="shared" si="4"/>
        <v>class II obesity</v>
      </c>
      <c r="H32" s="150"/>
      <c r="L32" s="129">
        <v>166</v>
      </c>
      <c r="M32" s="129">
        <f t="shared" si="21"/>
        <v>126</v>
      </c>
      <c r="N32" s="129">
        <f t="shared" si="22"/>
        <v>6</v>
      </c>
      <c r="O32" s="101">
        <f t="shared" si="23"/>
        <v>24.870371357024883</v>
      </c>
      <c r="P32" s="102" t="s">
        <v>149</v>
      </c>
      <c r="Q32" s="103"/>
      <c r="R32" s="104"/>
      <c r="S32" s="103"/>
    </row>
    <row r="33" spans="1:28" x14ac:dyDescent="0.25">
      <c r="A33" s="1">
        <v>41501</v>
      </c>
      <c r="B33" s="45">
        <v>266.39999999999998</v>
      </c>
      <c r="C33" s="29">
        <f t="shared" si="2"/>
        <v>25.600000000000023</v>
      </c>
      <c r="D33" s="29">
        <f t="shared" si="20"/>
        <v>106.39999999999998</v>
      </c>
      <c r="E33" s="41">
        <f t="shared" si="0"/>
        <v>0.19393939393939411</v>
      </c>
      <c r="F33" s="7">
        <f t="shared" si="1"/>
        <v>39.91245138259896</v>
      </c>
      <c r="G33" s="4" t="str">
        <f t="shared" si="4"/>
        <v>class II obesity</v>
      </c>
      <c r="H33" s="150"/>
      <c r="L33" s="128">
        <v>160</v>
      </c>
      <c r="M33" s="128">
        <f t="shared" si="21"/>
        <v>132</v>
      </c>
      <c r="N33" s="128">
        <f t="shared" si="22"/>
        <v>0</v>
      </c>
      <c r="O33" s="97">
        <f t="shared" si="23"/>
        <v>23.971442271831211</v>
      </c>
      <c r="P33" s="98" t="s">
        <v>28</v>
      </c>
      <c r="Q33" s="99"/>
      <c r="R33" s="100"/>
      <c r="S33" s="99"/>
    </row>
    <row r="34" spans="1:28" x14ac:dyDescent="0.25">
      <c r="A34" s="1">
        <v>41502</v>
      </c>
      <c r="B34" s="45">
        <v>266.2</v>
      </c>
      <c r="C34" s="29">
        <f t="shared" si="2"/>
        <v>25.800000000000011</v>
      </c>
      <c r="D34" s="29">
        <f t="shared" si="20"/>
        <v>106.19999999999999</v>
      </c>
      <c r="E34" s="41">
        <f t="shared" si="0"/>
        <v>0.19545454545454555</v>
      </c>
      <c r="F34" s="7">
        <f t="shared" si="1"/>
        <v>39.88248707975918</v>
      </c>
      <c r="G34" s="4" t="str">
        <f t="shared" si="4"/>
        <v>class II obesity</v>
      </c>
      <c r="H34" s="150"/>
    </row>
    <row r="35" spans="1:28" x14ac:dyDescent="0.25">
      <c r="A35" s="9">
        <v>41503</v>
      </c>
      <c r="B35" s="30">
        <v>265</v>
      </c>
      <c r="C35" s="30">
        <f t="shared" si="2"/>
        <v>27</v>
      </c>
      <c r="D35" s="30">
        <f t="shared" si="20"/>
        <v>105</v>
      </c>
      <c r="E35" s="42">
        <f t="shared" si="0"/>
        <v>0.20454545454545456</v>
      </c>
      <c r="F35" s="10">
        <f t="shared" si="1"/>
        <v>39.702701262720439</v>
      </c>
      <c r="G35" s="11" t="str">
        <f t="shared" si="4"/>
        <v>class II obesity</v>
      </c>
      <c r="H35" s="152"/>
    </row>
    <row r="36" spans="1:28" x14ac:dyDescent="0.25">
      <c r="A36" s="9">
        <v>41504</v>
      </c>
      <c r="B36" s="30">
        <v>265.39999999999998</v>
      </c>
      <c r="C36" s="30">
        <f t="shared" si="2"/>
        <v>26.600000000000023</v>
      </c>
      <c r="D36" s="30">
        <f t="shared" si="20"/>
        <v>105.39999999999998</v>
      </c>
      <c r="E36" s="42">
        <f t="shared" ref="E36:E67" si="24">C36/ToLose</f>
        <v>0.20151515151515167</v>
      </c>
      <c r="F36" s="10">
        <f t="shared" si="1"/>
        <v>39.762629868400019</v>
      </c>
      <c r="G36" s="11" t="str">
        <f t="shared" si="4"/>
        <v>class II obesity</v>
      </c>
      <c r="H36" s="152"/>
      <c r="L36" s="26" t="s">
        <v>29</v>
      </c>
      <c r="T36" s="33" t="s">
        <v>30</v>
      </c>
      <c r="Z36" s="130">
        <f>SUM(U38:U55)</f>
        <v>84.800000000000011</v>
      </c>
      <c r="AB36" s="40" t="s">
        <v>31</v>
      </c>
    </row>
    <row r="37" spans="1:28" x14ac:dyDescent="0.25">
      <c r="A37" s="1">
        <v>41505</v>
      </c>
      <c r="B37" s="45">
        <v>266.39999999999998</v>
      </c>
      <c r="C37" s="29">
        <f t="shared" si="2"/>
        <v>25.600000000000023</v>
      </c>
      <c r="D37" s="29">
        <f t="shared" si="20"/>
        <v>106.39999999999998</v>
      </c>
      <c r="E37" s="41">
        <f t="shared" si="24"/>
        <v>0.19393939393939411</v>
      </c>
      <c r="F37" s="7">
        <f t="shared" si="1"/>
        <v>39.91245138259896</v>
      </c>
      <c r="G37" s="4" t="str">
        <f t="shared" si="4"/>
        <v>class II obesity</v>
      </c>
      <c r="H37" s="150"/>
      <c r="L37" s="5" t="s">
        <v>32</v>
      </c>
      <c r="M37" s="19" t="s">
        <v>33</v>
      </c>
      <c r="N37" s="19" t="s">
        <v>1</v>
      </c>
      <c r="O37" s="31">
        <f>B17</f>
        <v>277</v>
      </c>
      <c r="P37" s="19" t="s">
        <v>6</v>
      </c>
      <c r="Q37" s="5" t="s">
        <v>7</v>
      </c>
      <c r="R37" s="5"/>
      <c r="T37" s="34" t="s">
        <v>32</v>
      </c>
      <c r="U37" s="35" t="s">
        <v>33</v>
      </c>
      <c r="V37" s="35" t="s">
        <v>1</v>
      </c>
      <c r="W37" s="36">
        <f>B17</f>
        <v>277</v>
      </c>
      <c r="X37" s="35" t="s">
        <v>6</v>
      </c>
      <c r="Y37" s="34" t="s">
        <v>7</v>
      </c>
      <c r="Z37" s="34"/>
      <c r="AB37" s="40" t="s">
        <v>34</v>
      </c>
    </row>
    <row r="38" spans="1:28" x14ac:dyDescent="0.25">
      <c r="A38" s="46">
        <v>41506</v>
      </c>
      <c r="B38" s="65">
        <v>265.60000000000002</v>
      </c>
      <c r="C38" s="48">
        <f t="shared" si="2"/>
        <v>26.399999999999977</v>
      </c>
      <c r="D38" s="48">
        <f t="shared" si="20"/>
        <v>105.60000000000002</v>
      </c>
      <c r="E38" s="49">
        <f t="shared" si="24"/>
        <v>0.19999999999999982</v>
      </c>
      <c r="F38" s="12">
        <f t="shared" si="1"/>
        <v>39.792594171239813</v>
      </c>
      <c r="G38" s="27" t="str">
        <f t="shared" si="4"/>
        <v>class II obesity</v>
      </c>
      <c r="H38" s="149">
        <f>B31-B38</f>
        <v>1.1999999999999886</v>
      </c>
      <c r="I38" s="132" t="s">
        <v>35</v>
      </c>
      <c r="L38" s="15" t="s">
        <v>36</v>
      </c>
      <c r="M38" s="15">
        <v>16</v>
      </c>
      <c r="N38" s="16">
        <v>41516</v>
      </c>
      <c r="O38" s="15">
        <f>O37-M38</f>
        <v>261</v>
      </c>
      <c r="P38" s="17">
        <f t="shared" ref="P38:P51" si="25">O38/(height^2)*703</f>
        <v>39.103415205924662</v>
      </c>
      <c r="Q38" s="21" t="str">
        <f t="shared" ref="Q38" si="26">IF(P38&lt;18.5,"underweight",IF(P38&lt;25,"normal",IF(P38&lt;30,"overweight",IF(P38&lt;35,"class I obesity",IF(P38&lt;40,"class II obesity", "class III obesity")))))</f>
        <v>class II obesity</v>
      </c>
      <c r="R38" s="22"/>
      <c r="T38" s="71" t="str">
        <f>L38</f>
        <v>Month 1</v>
      </c>
      <c r="U38" s="71">
        <f>B17-B48</f>
        <v>15</v>
      </c>
      <c r="V38" s="69">
        <f>N38</f>
        <v>41516</v>
      </c>
      <c r="W38" s="70">
        <f>W37-U38</f>
        <v>262</v>
      </c>
      <c r="X38" s="70">
        <f t="shared" ref="X38:X51" si="27">W38/(height^2)*703</f>
        <v>39.25323672012361</v>
      </c>
      <c r="Y38" s="66" t="str">
        <f t="shared" ref="Y38:Y51" si="28">IF(X38&lt;18.5,"underweight",IF(X38&lt;25,"normal",IF(X38&lt;30,"overweight",IF(X38&lt;35,"class I obesity",IF(X38&lt;40,"class II obesity", "class III obesity")))))</f>
        <v>class II obesity</v>
      </c>
      <c r="Z38" s="67"/>
      <c r="AB38" s="38" t="str">
        <f>IF(U38&gt;M38,"MORE",IF(U38=M38,"Same","Less"))</f>
        <v>Less</v>
      </c>
    </row>
    <row r="39" spans="1:28" x14ac:dyDescent="0.25">
      <c r="A39" s="1">
        <v>41507</v>
      </c>
      <c r="B39" s="45">
        <v>265</v>
      </c>
      <c r="C39" s="29">
        <f t="shared" si="2"/>
        <v>27</v>
      </c>
      <c r="D39" s="29">
        <f t="shared" si="20"/>
        <v>105</v>
      </c>
      <c r="E39" s="41">
        <f t="shared" si="24"/>
        <v>0.20454545454545456</v>
      </c>
      <c r="F39" s="7">
        <f t="shared" si="1"/>
        <v>39.702701262720439</v>
      </c>
      <c r="G39" s="4" t="str">
        <f t="shared" si="4"/>
        <v>class II obesity</v>
      </c>
      <c r="H39" s="150"/>
      <c r="L39" s="13" t="s">
        <v>37</v>
      </c>
      <c r="M39" s="13">
        <v>13</v>
      </c>
      <c r="N39" s="14">
        <v>41547</v>
      </c>
      <c r="O39" s="13">
        <f>O38-M39</f>
        <v>248</v>
      </c>
      <c r="P39" s="18">
        <f t="shared" si="25"/>
        <v>37.155735521338379</v>
      </c>
      <c r="Q39" s="23" t="str">
        <f t="shared" ref="Q39:Q51" si="29">IF(P39&lt;18.5,"underweight",IF(P39&lt;25,"normal",IF(P39&lt;30,"overweight",IF(P39&lt;35,"class I obesity",IF(P39&lt;40,"class II obesity", "class III obesity")))))</f>
        <v>class II obesity</v>
      </c>
      <c r="R39" s="24"/>
      <c r="T39" s="72" t="str">
        <f t="shared" ref="T39:T55" si="30">L39</f>
        <v>Month 2</v>
      </c>
      <c r="U39" s="72">
        <f>B48-B79</f>
        <v>13.199999999999989</v>
      </c>
      <c r="V39" s="75">
        <f t="shared" ref="V39:V55" si="31">N39</f>
        <v>41547</v>
      </c>
      <c r="W39" s="18">
        <f>W38-U39</f>
        <v>248.8</v>
      </c>
      <c r="X39" s="18">
        <f t="shared" si="27"/>
        <v>37.275592732697532</v>
      </c>
      <c r="Y39" s="68" t="str">
        <f t="shared" si="28"/>
        <v>class II obesity</v>
      </c>
      <c r="Z39" s="24"/>
      <c r="AB39" s="39" t="str">
        <f t="shared" ref="AB39:AB55" si="32">IF(U39&gt;M39,"MORE",IF(U39=M39,"Same","Less"))</f>
        <v>MORE</v>
      </c>
    </row>
    <row r="40" spans="1:28" x14ac:dyDescent="0.25">
      <c r="A40" s="1">
        <v>41508</v>
      </c>
      <c r="B40" s="45">
        <v>263.39999999999998</v>
      </c>
      <c r="C40" s="29">
        <f t="shared" si="2"/>
        <v>28.600000000000023</v>
      </c>
      <c r="D40" s="29">
        <f t="shared" si="20"/>
        <v>103.39999999999998</v>
      </c>
      <c r="E40" s="41">
        <f t="shared" si="24"/>
        <v>0.21666666666666684</v>
      </c>
      <c r="F40" s="7">
        <f t="shared" si="1"/>
        <v>39.462986840002124</v>
      </c>
      <c r="G40" s="4" t="str">
        <f t="shared" si="4"/>
        <v>class II obesity</v>
      </c>
      <c r="H40" s="150"/>
      <c r="L40" s="15" t="s">
        <v>38</v>
      </c>
      <c r="M40" s="15">
        <v>10</v>
      </c>
      <c r="N40" s="16">
        <v>41577</v>
      </c>
      <c r="O40" s="15">
        <f t="shared" ref="O40:O49" si="33">O39-M40</f>
        <v>238</v>
      </c>
      <c r="P40" s="17">
        <f t="shared" si="25"/>
        <v>35.657520379348924</v>
      </c>
      <c r="Q40" s="21" t="str">
        <f t="shared" si="29"/>
        <v>class II obesity</v>
      </c>
      <c r="R40" s="22"/>
      <c r="T40" s="71" t="str">
        <f t="shared" si="30"/>
        <v>Month 3</v>
      </c>
      <c r="U40" s="71">
        <f>B79-B109</f>
        <v>10</v>
      </c>
      <c r="V40" s="69">
        <f t="shared" si="31"/>
        <v>41577</v>
      </c>
      <c r="W40" s="70">
        <f t="shared" ref="W40:W51" si="34">W39-U40</f>
        <v>238.8</v>
      </c>
      <c r="X40" s="70">
        <f t="shared" si="27"/>
        <v>35.777377590708085</v>
      </c>
      <c r="Y40" s="66" t="str">
        <f t="shared" si="28"/>
        <v>class II obesity</v>
      </c>
      <c r="Z40" s="67"/>
      <c r="AB40" s="38" t="str">
        <f t="shared" si="32"/>
        <v>Same</v>
      </c>
    </row>
    <row r="41" spans="1:28" x14ac:dyDescent="0.25">
      <c r="A41" s="1">
        <v>41509</v>
      </c>
      <c r="B41" s="45">
        <v>263.39999999999998</v>
      </c>
      <c r="C41" s="29">
        <f t="shared" si="2"/>
        <v>28.600000000000023</v>
      </c>
      <c r="D41" s="29">
        <f t="shared" si="20"/>
        <v>103.39999999999998</v>
      </c>
      <c r="E41" s="41">
        <f t="shared" si="24"/>
        <v>0.21666666666666684</v>
      </c>
      <c r="F41" s="7">
        <f t="shared" si="1"/>
        <v>39.462986840002124</v>
      </c>
      <c r="G41" s="4" t="str">
        <f t="shared" si="4"/>
        <v>class II obesity</v>
      </c>
      <c r="H41" s="150"/>
      <c r="L41" s="13" t="s">
        <v>39</v>
      </c>
      <c r="M41" s="13">
        <v>9</v>
      </c>
      <c r="N41" s="14">
        <v>41608</v>
      </c>
      <c r="O41" s="13">
        <f t="shared" si="33"/>
        <v>229</v>
      </c>
      <c r="P41" s="18">
        <f t="shared" si="25"/>
        <v>34.309126751558416</v>
      </c>
      <c r="Q41" s="23" t="str">
        <f t="shared" si="29"/>
        <v>class I obesity</v>
      </c>
      <c r="R41" s="24"/>
      <c r="T41" s="72" t="str">
        <f t="shared" si="30"/>
        <v>Month 4</v>
      </c>
      <c r="U41" s="72">
        <f>B109-B140</f>
        <v>10.400000000000006</v>
      </c>
      <c r="V41" s="75">
        <f t="shared" si="31"/>
        <v>41608</v>
      </c>
      <c r="W41" s="18">
        <f t="shared" si="34"/>
        <v>228.4</v>
      </c>
      <c r="X41" s="18">
        <f t="shared" si="27"/>
        <v>34.219233843039056</v>
      </c>
      <c r="Y41" s="68" t="str">
        <f t="shared" si="28"/>
        <v>class I obesity</v>
      </c>
      <c r="Z41" s="24"/>
      <c r="AB41" s="39" t="str">
        <f t="shared" si="32"/>
        <v>MORE</v>
      </c>
    </row>
    <row r="42" spans="1:28" x14ac:dyDescent="0.25">
      <c r="A42" s="9">
        <v>41510</v>
      </c>
      <c r="B42" s="30">
        <v>261</v>
      </c>
      <c r="C42" s="30">
        <f t="shared" si="2"/>
        <v>31</v>
      </c>
      <c r="D42" s="30">
        <f t="shared" si="20"/>
        <v>101</v>
      </c>
      <c r="E42" s="42">
        <f t="shared" si="24"/>
        <v>0.23484848484848486</v>
      </c>
      <c r="F42" s="10">
        <f t="shared" si="1"/>
        <v>39.103415205924662</v>
      </c>
      <c r="G42" s="11" t="str">
        <f t="shared" si="4"/>
        <v>class II obesity</v>
      </c>
      <c r="H42" s="152"/>
      <c r="L42" s="15" t="s">
        <v>40</v>
      </c>
      <c r="M42" s="15">
        <v>8</v>
      </c>
      <c r="N42" s="16">
        <v>41638</v>
      </c>
      <c r="O42" s="15">
        <f t="shared" si="33"/>
        <v>221</v>
      </c>
      <c r="P42" s="17">
        <f t="shared" si="25"/>
        <v>33.110554637966864</v>
      </c>
      <c r="Q42" s="21" t="str">
        <f t="shared" si="29"/>
        <v>class I obesity</v>
      </c>
      <c r="R42" s="22"/>
      <c r="T42" s="71" t="str">
        <f t="shared" si="30"/>
        <v>Month 5</v>
      </c>
      <c r="U42" s="71">
        <f>B140-B170</f>
        <v>9.8000000000000114</v>
      </c>
      <c r="V42" s="69">
        <f t="shared" si="31"/>
        <v>41638</v>
      </c>
      <c r="W42" s="70">
        <f t="shared" si="34"/>
        <v>218.6</v>
      </c>
      <c r="X42" s="70">
        <f t="shared" si="27"/>
        <v>32.750983003889388</v>
      </c>
      <c r="Y42" s="66" t="str">
        <f t="shared" si="28"/>
        <v>class I obesity</v>
      </c>
      <c r="Z42" s="67"/>
      <c r="AB42" s="38" t="str">
        <f t="shared" si="32"/>
        <v>MORE</v>
      </c>
    </row>
    <row r="43" spans="1:28" x14ac:dyDescent="0.25">
      <c r="A43" s="9">
        <v>41511</v>
      </c>
      <c r="B43" s="30">
        <v>260.8</v>
      </c>
      <c r="C43" s="30">
        <f t="shared" si="2"/>
        <v>31.199999999999989</v>
      </c>
      <c r="D43" s="30">
        <f t="shared" si="20"/>
        <v>100.80000000000001</v>
      </c>
      <c r="E43" s="42">
        <f t="shared" si="24"/>
        <v>0.23636363636363628</v>
      </c>
      <c r="F43" s="10">
        <f t="shared" si="1"/>
        <v>39.073450903084876</v>
      </c>
      <c r="G43" s="11" t="str">
        <f t="shared" si="4"/>
        <v>class II obesity</v>
      </c>
      <c r="H43" s="152"/>
      <c r="L43" s="13" t="s">
        <v>41</v>
      </c>
      <c r="M43" s="13">
        <v>7</v>
      </c>
      <c r="N43" s="14">
        <v>41669</v>
      </c>
      <c r="O43" s="13">
        <f t="shared" si="33"/>
        <v>214</v>
      </c>
      <c r="P43" s="18">
        <f t="shared" si="25"/>
        <v>32.061804038574245</v>
      </c>
      <c r="Q43" s="23" t="str">
        <f t="shared" si="29"/>
        <v>class I obesity</v>
      </c>
      <c r="R43" s="24"/>
      <c r="T43" s="72" t="str">
        <f t="shared" si="30"/>
        <v>Month 6</v>
      </c>
      <c r="U43" s="72">
        <f>B170-B201</f>
        <v>7.7999999999999829</v>
      </c>
      <c r="V43" s="75">
        <f t="shared" si="31"/>
        <v>41669</v>
      </c>
      <c r="W43" s="18">
        <f t="shared" si="34"/>
        <v>210.8</v>
      </c>
      <c r="X43" s="18">
        <f t="shared" si="27"/>
        <v>31.582375193137626</v>
      </c>
      <c r="Y43" s="68" t="str">
        <f t="shared" si="28"/>
        <v>class I obesity</v>
      </c>
      <c r="Z43" s="24"/>
      <c r="AB43" s="39" t="str">
        <f t="shared" si="32"/>
        <v>MORE</v>
      </c>
    </row>
    <row r="44" spans="1:28" x14ac:dyDescent="0.25">
      <c r="A44" s="1">
        <v>41512</v>
      </c>
      <c r="B44" s="105">
        <v>260.39999999999998</v>
      </c>
      <c r="C44" s="29">
        <f t="shared" si="2"/>
        <v>31.600000000000023</v>
      </c>
      <c r="D44" s="29">
        <f t="shared" si="20"/>
        <v>100.39999999999998</v>
      </c>
      <c r="E44" s="41">
        <f t="shared" si="24"/>
        <v>0.23939393939393958</v>
      </c>
      <c r="F44" s="7">
        <f t="shared" si="1"/>
        <v>39.013522297405288</v>
      </c>
      <c r="G44" s="4" t="str">
        <f t="shared" si="4"/>
        <v>class II obesity</v>
      </c>
      <c r="H44" s="150"/>
      <c r="L44" s="15" t="s">
        <v>42</v>
      </c>
      <c r="M44" s="15">
        <v>7</v>
      </c>
      <c r="N44" s="16">
        <v>41698</v>
      </c>
      <c r="O44" s="15">
        <f t="shared" si="33"/>
        <v>207</v>
      </c>
      <c r="P44" s="17">
        <f t="shared" si="25"/>
        <v>31.013053439181629</v>
      </c>
      <c r="Q44" s="21" t="str">
        <f t="shared" si="29"/>
        <v>class I obesity</v>
      </c>
      <c r="R44" s="22"/>
      <c r="T44" s="71" t="str">
        <f t="shared" si="30"/>
        <v>Month 7</v>
      </c>
      <c r="U44" s="71">
        <f>B201-B230</f>
        <v>11.400000000000006</v>
      </c>
      <c r="V44" s="69">
        <f t="shared" si="31"/>
        <v>41698</v>
      </c>
      <c r="W44" s="70">
        <f t="shared" si="34"/>
        <v>199.4</v>
      </c>
      <c r="X44" s="70">
        <f t="shared" si="27"/>
        <v>29.874409931269646</v>
      </c>
      <c r="Y44" s="66" t="str">
        <f t="shared" si="28"/>
        <v>overweight</v>
      </c>
      <c r="Z44" s="67"/>
      <c r="AB44" s="38" t="str">
        <f t="shared" si="32"/>
        <v>MORE</v>
      </c>
    </row>
    <row r="45" spans="1:28" x14ac:dyDescent="0.25">
      <c r="A45" s="46">
        <v>41513</v>
      </c>
      <c r="B45" s="65">
        <v>261</v>
      </c>
      <c r="C45" s="48">
        <f t="shared" si="2"/>
        <v>31</v>
      </c>
      <c r="D45" s="48">
        <f t="shared" si="20"/>
        <v>101</v>
      </c>
      <c r="E45" s="49">
        <f t="shared" si="24"/>
        <v>0.23484848484848486</v>
      </c>
      <c r="F45" s="12">
        <f t="shared" si="1"/>
        <v>39.103415205924662</v>
      </c>
      <c r="G45" s="27" t="str">
        <f t="shared" si="4"/>
        <v>class II obesity</v>
      </c>
      <c r="H45" s="149">
        <f>B38-B45</f>
        <v>4.6000000000000227</v>
      </c>
      <c r="I45" s="132" t="s">
        <v>43</v>
      </c>
      <c r="L45" s="13" t="s">
        <v>44</v>
      </c>
      <c r="M45" s="13">
        <v>6</v>
      </c>
      <c r="N45" s="14">
        <v>41728</v>
      </c>
      <c r="O45" s="13">
        <f t="shared" si="33"/>
        <v>201</v>
      </c>
      <c r="P45" s="18">
        <f t="shared" si="25"/>
        <v>30.114124353987958</v>
      </c>
      <c r="Q45" s="23" t="str">
        <f t="shared" si="29"/>
        <v>class I obesity</v>
      </c>
      <c r="R45" s="24"/>
      <c r="T45" s="72" t="str">
        <f t="shared" si="30"/>
        <v>Month 8</v>
      </c>
      <c r="U45" s="72">
        <f>B230-B260</f>
        <v>7.2000000000000171</v>
      </c>
      <c r="V45" s="75">
        <f t="shared" si="31"/>
        <v>41728</v>
      </c>
      <c r="W45" s="18">
        <f t="shared" si="34"/>
        <v>192.2</v>
      </c>
      <c r="X45" s="18">
        <f t="shared" si="27"/>
        <v>28.79569502903724</v>
      </c>
      <c r="Y45" s="68" t="str">
        <f t="shared" si="28"/>
        <v>overweight</v>
      </c>
      <c r="Z45" s="24"/>
      <c r="AB45" s="39" t="str">
        <f t="shared" si="32"/>
        <v>MORE</v>
      </c>
    </row>
    <row r="46" spans="1:28" x14ac:dyDescent="0.25">
      <c r="A46" s="1">
        <v>41514</v>
      </c>
      <c r="B46" s="45">
        <v>261</v>
      </c>
      <c r="C46" s="29">
        <f t="shared" si="2"/>
        <v>31</v>
      </c>
      <c r="D46" s="29">
        <f t="shared" si="20"/>
        <v>101</v>
      </c>
      <c r="E46" s="41">
        <f t="shared" si="24"/>
        <v>0.23484848484848486</v>
      </c>
      <c r="F46" s="7">
        <f t="shared" si="1"/>
        <v>39.103415205924662</v>
      </c>
      <c r="G46" s="4" t="str">
        <f t="shared" si="4"/>
        <v>class II obesity</v>
      </c>
      <c r="H46" s="150"/>
      <c r="L46" s="15" t="s">
        <v>45</v>
      </c>
      <c r="M46" s="15">
        <v>6</v>
      </c>
      <c r="N46" s="16">
        <v>41759</v>
      </c>
      <c r="O46" s="15">
        <f t="shared" si="33"/>
        <v>195</v>
      </c>
      <c r="P46" s="17">
        <f t="shared" si="25"/>
        <v>29.215195268794286</v>
      </c>
      <c r="Q46" s="21" t="str">
        <f t="shared" si="29"/>
        <v>overweight</v>
      </c>
      <c r="R46" s="22"/>
      <c r="T46" s="71" t="str">
        <f t="shared" si="30"/>
        <v>Month 9</v>
      </c>
      <c r="U46" s="71">
        <f>B260-B291</f>
        <v>0</v>
      </c>
      <c r="V46" s="69">
        <f t="shared" si="31"/>
        <v>41759</v>
      </c>
      <c r="W46" s="70">
        <f t="shared" si="34"/>
        <v>192.2</v>
      </c>
      <c r="X46" s="70">
        <f t="shared" si="27"/>
        <v>28.79569502903724</v>
      </c>
      <c r="Y46" s="66" t="str">
        <f t="shared" si="28"/>
        <v>overweight</v>
      </c>
      <c r="Z46" s="67"/>
      <c r="AB46" s="38" t="str">
        <f t="shared" si="32"/>
        <v>Less</v>
      </c>
    </row>
    <row r="47" spans="1:28" x14ac:dyDescent="0.25">
      <c r="A47" s="1">
        <v>41515</v>
      </c>
      <c r="B47" s="45">
        <v>262.60000000000002</v>
      </c>
      <c r="C47" s="29">
        <f t="shared" si="2"/>
        <v>29.399999999999977</v>
      </c>
      <c r="D47" s="29">
        <f t="shared" si="20"/>
        <v>102.60000000000002</v>
      </c>
      <c r="E47" s="41">
        <f t="shared" si="24"/>
        <v>0.22272727272727255</v>
      </c>
      <c r="F47" s="7">
        <f t="shared" si="1"/>
        <v>39.343129628642977</v>
      </c>
      <c r="G47" s="4" t="str">
        <f t="shared" si="4"/>
        <v>class II obesity</v>
      </c>
      <c r="H47" s="150"/>
      <c r="L47" s="13" t="s">
        <v>46</v>
      </c>
      <c r="M47" s="13">
        <v>5</v>
      </c>
      <c r="N47" s="14">
        <v>41789</v>
      </c>
      <c r="O47" s="13">
        <f t="shared" si="33"/>
        <v>190</v>
      </c>
      <c r="P47" s="18">
        <f t="shared" si="25"/>
        <v>28.466087697799566</v>
      </c>
      <c r="Q47" s="23" t="str">
        <f t="shared" si="29"/>
        <v>overweight</v>
      </c>
      <c r="R47" s="24"/>
      <c r="T47" s="72" t="str">
        <f t="shared" si="30"/>
        <v>Month 10</v>
      </c>
      <c r="U47" s="72">
        <f>B291-B321</f>
        <v>0</v>
      </c>
      <c r="V47" s="75">
        <f t="shared" si="31"/>
        <v>41789</v>
      </c>
      <c r="W47" s="18">
        <f t="shared" si="34"/>
        <v>192.2</v>
      </c>
      <c r="X47" s="18">
        <f t="shared" si="27"/>
        <v>28.79569502903724</v>
      </c>
      <c r="Y47" s="68" t="str">
        <f t="shared" si="28"/>
        <v>overweight</v>
      </c>
      <c r="Z47" s="24"/>
      <c r="AB47" s="39" t="str">
        <f t="shared" si="32"/>
        <v>Less</v>
      </c>
    </row>
    <row r="48" spans="1:28" x14ac:dyDescent="0.25">
      <c r="A48" s="106">
        <v>41516</v>
      </c>
      <c r="B48" s="120">
        <v>262</v>
      </c>
      <c r="C48" s="108">
        <f t="shared" si="2"/>
        <v>30</v>
      </c>
      <c r="D48" s="108">
        <f t="shared" si="20"/>
        <v>102</v>
      </c>
      <c r="E48" s="109">
        <f t="shared" si="24"/>
        <v>0.22727272727272727</v>
      </c>
      <c r="F48" s="110">
        <f t="shared" si="1"/>
        <v>39.25323672012361</v>
      </c>
      <c r="G48" s="111" t="str">
        <f t="shared" si="4"/>
        <v>class II obesity</v>
      </c>
      <c r="H48" s="150"/>
      <c r="I48" s="133" t="s">
        <v>47</v>
      </c>
      <c r="J48" s="133"/>
      <c r="L48" s="15" t="s">
        <v>48</v>
      </c>
      <c r="M48" s="15">
        <v>5</v>
      </c>
      <c r="N48" s="16">
        <v>41820</v>
      </c>
      <c r="O48" s="15">
        <f t="shared" si="33"/>
        <v>185</v>
      </c>
      <c r="P48" s="17">
        <f t="shared" si="25"/>
        <v>27.716980126804838</v>
      </c>
      <c r="Q48" s="21" t="str">
        <f t="shared" si="29"/>
        <v>overweight</v>
      </c>
      <c r="R48" s="22"/>
      <c r="T48" s="71" t="str">
        <f t="shared" si="30"/>
        <v>Month 11</v>
      </c>
      <c r="U48" s="71"/>
      <c r="V48" s="69">
        <f t="shared" si="31"/>
        <v>41820</v>
      </c>
      <c r="W48" s="70">
        <f t="shared" si="34"/>
        <v>192.2</v>
      </c>
      <c r="X48" s="70">
        <f t="shared" si="27"/>
        <v>28.79569502903724</v>
      </c>
      <c r="Y48" s="66" t="str">
        <f t="shared" si="28"/>
        <v>overweight</v>
      </c>
      <c r="Z48" s="67"/>
      <c r="AB48" s="38" t="str">
        <f t="shared" si="32"/>
        <v>Less</v>
      </c>
    </row>
    <row r="49" spans="1:28" x14ac:dyDescent="0.25">
      <c r="A49" s="9">
        <v>41517</v>
      </c>
      <c r="B49" s="30">
        <v>261</v>
      </c>
      <c r="C49" s="30">
        <f t="shared" si="2"/>
        <v>31</v>
      </c>
      <c r="D49" s="30">
        <f t="shared" si="20"/>
        <v>101</v>
      </c>
      <c r="E49" s="42">
        <f t="shared" si="24"/>
        <v>0.23484848484848486</v>
      </c>
      <c r="F49" s="10">
        <f t="shared" si="1"/>
        <v>39.103415205924662</v>
      </c>
      <c r="G49" s="11" t="str">
        <f t="shared" si="4"/>
        <v>class II obesity</v>
      </c>
      <c r="H49" s="152"/>
      <c r="L49" s="13" t="s">
        <v>49</v>
      </c>
      <c r="M49" s="13">
        <v>4</v>
      </c>
      <c r="N49" s="14">
        <v>41850</v>
      </c>
      <c r="O49" s="13">
        <f t="shared" si="33"/>
        <v>181</v>
      </c>
      <c r="P49" s="18">
        <f t="shared" si="25"/>
        <v>27.117694070009058</v>
      </c>
      <c r="Q49" s="23" t="str">
        <f t="shared" si="29"/>
        <v>overweight</v>
      </c>
      <c r="R49" s="24"/>
      <c r="T49" s="72" t="str">
        <f t="shared" si="30"/>
        <v>Month 12</v>
      </c>
      <c r="U49" s="72"/>
      <c r="V49" s="75">
        <f t="shared" si="31"/>
        <v>41850</v>
      </c>
      <c r="W49" s="18">
        <f t="shared" si="34"/>
        <v>192.2</v>
      </c>
      <c r="X49" s="18">
        <f t="shared" si="27"/>
        <v>28.79569502903724</v>
      </c>
      <c r="Y49" s="68" t="str">
        <f t="shared" si="28"/>
        <v>overweight</v>
      </c>
      <c r="Z49" s="24"/>
      <c r="AB49" s="39" t="str">
        <f t="shared" si="32"/>
        <v>Less</v>
      </c>
    </row>
    <row r="50" spans="1:28" x14ac:dyDescent="0.25">
      <c r="A50" s="9">
        <v>41518</v>
      </c>
      <c r="B50" s="30">
        <v>259.8</v>
      </c>
      <c r="C50" s="30">
        <f t="shared" ref="C50:C56" si="35">$B$1-B50</f>
        <v>32.199999999999989</v>
      </c>
      <c r="D50" s="30">
        <f t="shared" ref="D50:D56" si="36">B50-$C$1</f>
        <v>99.800000000000011</v>
      </c>
      <c r="E50" s="42">
        <f t="shared" si="24"/>
        <v>0.24393939393939384</v>
      </c>
      <c r="F50" s="10">
        <f t="shared" ref="F50:F56" si="37">B50/(height^2)*703</f>
        <v>38.923629388885935</v>
      </c>
      <c r="G50" s="11" t="str">
        <f t="shared" ref="G50:G56" si="38">IF(F50&lt;18.5,"underweight",IF(F50&lt;25,"normal",IF(F50&lt;30,"overweight",IF(F50&lt;35,"class I obesity",IF(F50&lt;40,"class II obesity", "class III obesity")))))</f>
        <v>class II obesity</v>
      </c>
      <c r="H50" s="152"/>
      <c r="L50" s="15" t="s">
        <v>50</v>
      </c>
      <c r="M50" s="15">
        <v>4</v>
      </c>
      <c r="N50" s="16">
        <v>41881</v>
      </c>
      <c r="O50" s="15">
        <f t="shared" ref="O50" si="39">O49-M50</f>
        <v>177</v>
      </c>
      <c r="P50" s="17">
        <f t="shared" si="25"/>
        <v>26.518408013213275</v>
      </c>
      <c r="Q50" s="21" t="str">
        <f t="shared" si="29"/>
        <v>overweight</v>
      </c>
      <c r="R50" s="22"/>
      <c r="T50" s="71" t="str">
        <f t="shared" si="30"/>
        <v>Month 13</v>
      </c>
      <c r="U50" s="71"/>
      <c r="V50" s="69">
        <f t="shared" si="31"/>
        <v>41881</v>
      </c>
      <c r="W50" s="70">
        <f t="shared" si="34"/>
        <v>192.2</v>
      </c>
      <c r="X50" s="70">
        <f t="shared" si="27"/>
        <v>28.79569502903724</v>
      </c>
      <c r="Y50" s="66" t="str">
        <f t="shared" si="28"/>
        <v>overweight</v>
      </c>
      <c r="Z50" s="67"/>
      <c r="AB50" s="38" t="str">
        <f t="shared" si="32"/>
        <v>Less</v>
      </c>
    </row>
    <row r="51" spans="1:28" x14ac:dyDescent="0.25">
      <c r="A51" s="1">
        <v>41519</v>
      </c>
      <c r="B51" s="45">
        <v>258.60000000000002</v>
      </c>
      <c r="C51" s="29">
        <f t="shared" si="35"/>
        <v>33.399999999999977</v>
      </c>
      <c r="D51" s="29">
        <f t="shared" si="36"/>
        <v>98.600000000000023</v>
      </c>
      <c r="E51" s="41">
        <f t="shared" si="24"/>
        <v>0.25303030303030288</v>
      </c>
      <c r="F51" s="7">
        <f t="shared" si="37"/>
        <v>38.743843571847201</v>
      </c>
      <c r="G51" s="4" t="str">
        <f t="shared" si="38"/>
        <v>class II obesity</v>
      </c>
      <c r="H51" s="150"/>
      <c r="I51" s="132" t="s">
        <v>17</v>
      </c>
      <c r="L51" s="13" t="s">
        <v>51</v>
      </c>
      <c r="M51" s="13">
        <v>4</v>
      </c>
      <c r="N51" s="14">
        <v>41912</v>
      </c>
      <c r="O51" s="13">
        <f t="shared" ref="O51:O52" si="40">O50-M51</f>
        <v>173</v>
      </c>
      <c r="P51" s="18">
        <f t="shared" si="25"/>
        <v>25.919121956417499</v>
      </c>
      <c r="Q51" s="23" t="str">
        <f t="shared" si="29"/>
        <v>overweight</v>
      </c>
      <c r="R51" s="24"/>
      <c r="T51" s="72" t="str">
        <f t="shared" si="30"/>
        <v>Month 14</v>
      </c>
      <c r="U51" s="72"/>
      <c r="V51" s="75">
        <f t="shared" si="31"/>
        <v>41912</v>
      </c>
      <c r="W51" s="18">
        <f t="shared" si="34"/>
        <v>192.2</v>
      </c>
      <c r="X51" s="18">
        <f t="shared" si="27"/>
        <v>28.79569502903724</v>
      </c>
      <c r="Y51" s="68" t="str">
        <f t="shared" si="28"/>
        <v>overweight</v>
      </c>
      <c r="Z51" s="24"/>
      <c r="AB51" s="39" t="str">
        <f t="shared" si="32"/>
        <v>Less</v>
      </c>
    </row>
    <row r="52" spans="1:28" x14ac:dyDescent="0.25">
      <c r="A52" s="46">
        <v>41520</v>
      </c>
      <c r="B52" s="65">
        <v>258.39999999999998</v>
      </c>
      <c r="C52" s="48">
        <f t="shared" si="35"/>
        <v>33.600000000000023</v>
      </c>
      <c r="D52" s="48">
        <f t="shared" si="36"/>
        <v>98.399999999999977</v>
      </c>
      <c r="E52" s="49">
        <f t="shared" si="24"/>
        <v>0.25454545454545474</v>
      </c>
      <c r="F52" s="12">
        <f t="shared" si="37"/>
        <v>38.7138792690074</v>
      </c>
      <c r="G52" s="27" t="str">
        <f t="shared" si="38"/>
        <v>class II obesity</v>
      </c>
      <c r="H52" s="149">
        <f>B45-B52</f>
        <v>2.6000000000000227</v>
      </c>
      <c r="I52" s="132" t="s">
        <v>52</v>
      </c>
      <c r="L52" s="15" t="s">
        <v>53</v>
      </c>
      <c r="M52" s="15">
        <v>4</v>
      </c>
      <c r="N52" s="16">
        <v>41942</v>
      </c>
      <c r="O52" s="15">
        <f t="shared" si="40"/>
        <v>169</v>
      </c>
      <c r="P52" s="17">
        <f t="shared" ref="P52:P53" si="41">O52/(height^2)*703</f>
        <v>25.319835899621719</v>
      </c>
      <c r="Q52" s="21" t="str">
        <f t="shared" ref="Q52:Q53" si="42">IF(P52&lt;18.5,"underweight",IF(P52&lt;25,"normal",IF(P52&lt;30,"overweight",IF(P52&lt;35,"class I obesity",IF(P52&lt;40,"class II obesity", "class III obesity")))))</f>
        <v>overweight</v>
      </c>
      <c r="R52" s="22"/>
      <c r="T52" s="71" t="str">
        <f t="shared" si="30"/>
        <v>Month 15</v>
      </c>
      <c r="U52" s="71"/>
      <c r="V52" s="69">
        <f t="shared" si="31"/>
        <v>41942</v>
      </c>
      <c r="W52" s="70">
        <f t="shared" ref="W52:W53" si="43">W51-U52</f>
        <v>192.2</v>
      </c>
      <c r="X52" s="70">
        <f t="shared" ref="X52:X53" si="44">W52/(height^2)*703</f>
        <v>28.79569502903724</v>
      </c>
      <c r="Y52" s="66" t="str">
        <f t="shared" ref="Y52:Y53" si="45">IF(X52&lt;18.5,"underweight",IF(X52&lt;25,"normal",IF(X52&lt;30,"overweight",IF(X52&lt;35,"class I obesity",IF(X52&lt;40,"class II obesity", "class III obesity")))))</f>
        <v>overweight</v>
      </c>
      <c r="Z52" s="67"/>
      <c r="AB52" s="38" t="str">
        <f t="shared" si="32"/>
        <v>Less</v>
      </c>
    </row>
    <row r="53" spans="1:28" x14ac:dyDescent="0.25">
      <c r="A53" s="1">
        <v>41521</v>
      </c>
      <c r="B53" s="45">
        <v>257.8</v>
      </c>
      <c r="C53" s="29">
        <f t="shared" si="35"/>
        <v>34.199999999999989</v>
      </c>
      <c r="D53" s="29">
        <f t="shared" si="36"/>
        <v>97.800000000000011</v>
      </c>
      <c r="E53" s="41">
        <f t="shared" si="24"/>
        <v>0.25909090909090898</v>
      </c>
      <c r="F53" s="7">
        <f t="shared" si="37"/>
        <v>38.62398636048804</v>
      </c>
      <c r="G53" s="4" t="str">
        <f t="shared" si="38"/>
        <v>class II obesity</v>
      </c>
      <c r="H53" s="150"/>
      <c r="I53" s="132" t="s">
        <v>17</v>
      </c>
      <c r="L53" s="13" t="s">
        <v>54</v>
      </c>
      <c r="M53" s="13">
        <v>3</v>
      </c>
      <c r="N53" s="14">
        <v>41973</v>
      </c>
      <c r="O53" s="13">
        <f t="shared" ref="O53:O54" si="46">O52-M53</f>
        <v>166</v>
      </c>
      <c r="P53" s="18">
        <f t="shared" si="41"/>
        <v>24.870371357024883</v>
      </c>
      <c r="Q53" s="23" t="str">
        <f t="shared" si="42"/>
        <v>normal</v>
      </c>
      <c r="R53" s="24"/>
      <c r="T53" s="72" t="str">
        <f t="shared" si="30"/>
        <v>Month 16</v>
      </c>
      <c r="U53" s="72"/>
      <c r="V53" s="75">
        <f t="shared" si="31"/>
        <v>41973</v>
      </c>
      <c r="W53" s="18">
        <f t="shared" si="43"/>
        <v>192.2</v>
      </c>
      <c r="X53" s="18">
        <f t="shared" si="44"/>
        <v>28.79569502903724</v>
      </c>
      <c r="Y53" s="68" t="str">
        <f t="shared" si="45"/>
        <v>overweight</v>
      </c>
      <c r="Z53" s="24"/>
      <c r="AB53" s="39" t="str">
        <f t="shared" si="32"/>
        <v>Less</v>
      </c>
    </row>
    <row r="54" spans="1:28" x14ac:dyDescent="0.25">
      <c r="A54" s="1">
        <v>41522</v>
      </c>
      <c r="B54" s="45">
        <v>257.60000000000002</v>
      </c>
      <c r="C54" s="29">
        <f t="shared" si="35"/>
        <v>34.399999999999977</v>
      </c>
      <c r="D54" s="29">
        <f t="shared" si="36"/>
        <v>97.600000000000023</v>
      </c>
      <c r="E54" s="41">
        <f>C54/ToLose</f>
        <v>0.26060606060606045</v>
      </c>
      <c r="F54" s="7">
        <f t="shared" si="37"/>
        <v>38.594022057648253</v>
      </c>
      <c r="G54" s="4" t="str">
        <f t="shared" si="38"/>
        <v>class II obesity</v>
      </c>
      <c r="H54" s="150"/>
      <c r="I54" s="132" t="s">
        <v>17</v>
      </c>
      <c r="L54" s="15" t="s">
        <v>55</v>
      </c>
      <c r="M54" s="15">
        <v>3</v>
      </c>
      <c r="N54" s="16">
        <v>42003</v>
      </c>
      <c r="O54" s="15">
        <f t="shared" si="46"/>
        <v>163</v>
      </c>
      <c r="P54" s="17">
        <f t="shared" ref="P54:P55" si="47">O54/(height^2)*703</f>
        <v>24.420906814428047</v>
      </c>
      <c r="Q54" s="21" t="str">
        <f t="shared" ref="Q54:Q55" si="48">IF(P54&lt;18.5,"underweight",IF(P54&lt;25,"normal",IF(P54&lt;30,"overweight",IF(P54&lt;35,"class I obesity",IF(P54&lt;40,"class II obesity", "class III obesity")))))</f>
        <v>normal</v>
      </c>
      <c r="R54" s="22"/>
      <c r="T54" s="71" t="str">
        <f t="shared" si="30"/>
        <v>Month 17</v>
      </c>
      <c r="U54" s="71"/>
      <c r="V54" s="69">
        <f t="shared" si="31"/>
        <v>42003</v>
      </c>
      <c r="W54" s="70">
        <f t="shared" ref="W54:W55" si="49">W53-U54</f>
        <v>192.2</v>
      </c>
      <c r="X54" s="70">
        <f t="shared" ref="X54:X55" si="50">W54/(height^2)*703</f>
        <v>28.79569502903724</v>
      </c>
      <c r="Y54" s="66" t="str">
        <f t="shared" ref="Y54:Y55" si="51">IF(X54&lt;18.5,"underweight",IF(X54&lt;25,"normal",IF(X54&lt;30,"overweight",IF(X54&lt;35,"class I obesity",IF(X54&lt;40,"class II obesity", "class III obesity")))))</f>
        <v>overweight</v>
      </c>
      <c r="Z54" s="67"/>
      <c r="AB54" s="38" t="str">
        <f t="shared" si="32"/>
        <v>Less</v>
      </c>
    </row>
    <row r="55" spans="1:28" x14ac:dyDescent="0.25">
      <c r="A55" s="1">
        <v>41523</v>
      </c>
      <c r="B55" s="45">
        <v>257.8</v>
      </c>
      <c r="C55" s="29">
        <f t="shared" si="35"/>
        <v>34.199999999999989</v>
      </c>
      <c r="D55" s="29">
        <f t="shared" si="36"/>
        <v>97.800000000000011</v>
      </c>
      <c r="E55" s="41">
        <f t="shared" si="24"/>
        <v>0.25909090909090898</v>
      </c>
      <c r="F55" s="7">
        <f t="shared" si="37"/>
        <v>38.62398636048804</v>
      </c>
      <c r="G55" s="4" t="str">
        <f t="shared" si="38"/>
        <v>class II obesity</v>
      </c>
      <c r="H55" s="150"/>
      <c r="I55" s="132" t="s">
        <v>17</v>
      </c>
      <c r="L55" s="13" t="s">
        <v>56</v>
      </c>
      <c r="M55" s="13">
        <v>3</v>
      </c>
      <c r="N55" s="14">
        <v>42034</v>
      </c>
      <c r="O55" s="13">
        <f t="shared" ref="O55" si="52">O54-M55</f>
        <v>160</v>
      </c>
      <c r="P55" s="18">
        <f t="shared" si="47"/>
        <v>23.971442271831211</v>
      </c>
      <c r="Q55" s="23" t="str">
        <f t="shared" si="48"/>
        <v>normal</v>
      </c>
      <c r="R55" s="24"/>
      <c r="T55" s="72" t="str">
        <f t="shared" si="30"/>
        <v>Month 18</v>
      </c>
      <c r="U55" s="72"/>
      <c r="V55" s="75">
        <f t="shared" si="31"/>
        <v>42034</v>
      </c>
      <c r="W55" s="18">
        <f t="shared" si="49"/>
        <v>192.2</v>
      </c>
      <c r="X55" s="18">
        <f t="shared" si="50"/>
        <v>28.79569502903724</v>
      </c>
      <c r="Y55" s="68" t="str">
        <f t="shared" si="51"/>
        <v>overweight</v>
      </c>
      <c r="Z55" s="24"/>
      <c r="AB55" s="39" t="str">
        <f t="shared" si="32"/>
        <v>Less</v>
      </c>
    </row>
    <row r="56" spans="1:28" x14ac:dyDescent="0.25">
      <c r="A56" s="9">
        <v>41524</v>
      </c>
      <c r="B56" s="30">
        <v>257.39999999999998</v>
      </c>
      <c r="C56" s="30">
        <f t="shared" si="35"/>
        <v>34.600000000000023</v>
      </c>
      <c r="D56" s="30">
        <f t="shared" si="36"/>
        <v>97.399999999999977</v>
      </c>
      <c r="E56" s="42">
        <f t="shared" si="24"/>
        <v>0.26212121212121231</v>
      </c>
      <c r="F56" s="10">
        <f t="shared" si="37"/>
        <v>38.564057754808459</v>
      </c>
      <c r="G56" s="11" t="str">
        <f t="shared" si="38"/>
        <v>class II obesity</v>
      </c>
      <c r="H56" s="152"/>
      <c r="I56" s="132" t="s">
        <v>17</v>
      </c>
    </row>
    <row r="57" spans="1:28" x14ac:dyDescent="0.25">
      <c r="A57" s="9">
        <v>41525</v>
      </c>
      <c r="B57" s="30">
        <v>257.60000000000002</v>
      </c>
      <c r="C57" s="30">
        <f t="shared" ref="C57:C98" si="53">$B$1-B57</f>
        <v>34.399999999999977</v>
      </c>
      <c r="D57" s="30">
        <f t="shared" ref="D57:D98" si="54">B57-$C$1</f>
        <v>97.600000000000023</v>
      </c>
      <c r="E57" s="42">
        <f t="shared" si="24"/>
        <v>0.26060606060606045</v>
      </c>
      <c r="F57" s="10">
        <f t="shared" ref="F57:F98" si="55">B57/(height^2)*703</f>
        <v>38.594022057648253</v>
      </c>
      <c r="G57" s="11" t="str">
        <f t="shared" ref="G57:G98" si="56">IF(F57&lt;18.5,"underweight",IF(F57&lt;25,"normal",IF(F57&lt;30,"overweight",IF(F57&lt;35,"class I obesity",IF(F57&lt;40,"class II obesity", "class III obesity")))))</f>
        <v>class II obesity</v>
      </c>
      <c r="H57" s="152"/>
      <c r="I57" s="132" t="s">
        <v>17</v>
      </c>
    </row>
    <row r="58" spans="1:28" x14ac:dyDescent="0.25">
      <c r="A58" s="1">
        <v>41526</v>
      </c>
      <c r="B58" s="45">
        <v>257.39999999999998</v>
      </c>
      <c r="C58" s="29">
        <f t="shared" si="53"/>
        <v>34.600000000000023</v>
      </c>
      <c r="D58" s="29">
        <f t="shared" si="54"/>
        <v>97.399999999999977</v>
      </c>
      <c r="E58" s="41">
        <f t="shared" si="24"/>
        <v>0.26212121212121231</v>
      </c>
      <c r="F58" s="7">
        <f t="shared" si="55"/>
        <v>38.564057754808459</v>
      </c>
      <c r="G58" s="4" t="str">
        <f t="shared" si="56"/>
        <v>class II obesity</v>
      </c>
      <c r="H58" s="150"/>
      <c r="L58" s="56" t="s">
        <v>57</v>
      </c>
      <c r="M58" s="57"/>
      <c r="N58" s="57"/>
      <c r="O58" s="57"/>
      <c r="P58" s="57"/>
      <c r="Q58" s="57"/>
      <c r="R58" s="57"/>
    </row>
    <row r="59" spans="1:28" x14ac:dyDescent="0.25">
      <c r="A59" s="46">
        <v>41527</v>
      </c>
      <c r="B59" s="65">
        <v>256.60000000000002</v>
      </c>
      <c r="C59" s="48">
        <f t="shared" si="53"/>
        <v>35.399999999999977</v>
      </c>
      <c r="D59" s="48">
        <f t="shared" si="54"/>
        <v>96.600000000000023</v>
      </c>
      <c r="E59" s="49">
        <f t="shared" si="24"/>
        <v>0.26818181818181802</v>
      </c>
      <c r="F59" s="12">
        <f t="shared" si="55"/>
        <v>38.444200543449305</v>
      </c>
      <c r="G59" s="27" t="str">
        <f t="shared" si="56"/>
        <v>class II obesity</v>
      </c>
      <c r="H59" s="149">
        <f>B52-B59</f>
        <v>1.7999999999999545</v>
      </c>
      <c r="I59" s="132" t="s">
        <v>58</v>
      </c>
      <c r="L59" s="58" t="s">
        <v>59</v>
      </c>
      <c r="M59" s="59" t="s">
        <v>60</v>
      </c>
      <c r="N59" s="59" t="s">
        <v>61</v>
      </c>
      <c r="O59" s="59" t="s">
        <v>1</v>
      </c>
      <c r="P59" s="60">
        <v>292</v>
      </c>
      <c r="Q59" s="59" t="s">
        <v>6</v>
      </c>
      <c r="R59" s="58" t="s">
        <v>7</v>
      </c>
    </row>
    <row r="60" spans="1:28" x14ac:dyDescent="0.25">
      <c r="A60" s="1">
        <v>41528</v>
      </c>
      <c r="B60" s="45">
        <v>255.4</v>
      </c>
      <c r="C60" s="29">
        <f t="shared" si="53"/>
        <v>36.599999999999994</v>
      </c>
      <c r="D60" s="29">
        <f t="shared" si="54"/>
        <v>95.4</v>
      </c>
      <c r="E60" s="41">
        <f t="shared" si="24"/>
        <v>0.27727272727272723</v>
      </c>
      <c r="F60" s="7">
        <f t="shared" si="55"/>
        <v>38.264414726410571</v>
      </c>
      <c r="G60" s="4" t="str">
        <f t="shared" si="56"/>
        <v>class II obesity</v>
      </c>
      <c r="H60" s="153"/>
      <c r="L60" s="53" t="s">
        <v>62</v>
      </c>
      <c r="M60" s="54">
        <f>C4</f>
        <v>3.8000000000000114</v>
      </c>
      <c r="N60" s="73">
        <f>M60</f>
        <v>3.8000000000000114</v>
      </c>
      <c r="O60" s="63">
        <f>A4</f>
        <v>41472</v>
      </c>
      <c r="P60" s="54">
        <f>B4</f>
        <v>288.2</v>
      </c>
      <c r="Q60" s="54">
        <f t="shared" ref="Q60:Q77" si="57">P60/(height^2)*703</f>
        <v>43.178560392135971</v>
      </c>
      <c r="R60" s="156" t="str">
        <f t="shared" ref="R60:R77" si="58">IF(Q60&lt;18.5,"underweight",IF(Q60&lt;25,"normal",IF(Q60&lt;30,"overweight",IF(Q60&lt;35,"class I obesity",IF(Q60&lt;40,"class II obesity", "class III obesity")))))</f>
        <v>class III obesity</v>
      </c>
      <c r="S60" s="54"/>
      <c r="T60" s="125">
        <f>N60</f>
        <v>3.8000000000000114</v>
      </c>
    </row>
    <row r="61" spans="1:28" x14ac:dyDescent="0.25">
      <c r="A61" s="1">
        <v>41529</v>
      </c>
      <c r="B61" s="45">
        <v>254.2</v>
      </c>
      <c r="C61" s="29">
        <f t="shared" si="53"/>
        <v>37.800000000000011</v>
      </c>
      <c r="D61" s="29">
        <f t="shared" si="54"/>
        <v>94.199999999999989</v>
      </c>
      <c r="E61" s="41">
        <f t="shared" si="24"/>
        <v>0.28636363636363643</v>
      </c>
      <c r="F61" s="7">
        <f t="shared" si="55"/>
        <v>38.084628909371837</v>
      </c>
      <c r="G61" s="4" t="str">
        <f t="shared" si="56"/>
        <v>class II obesity</v>
      </c>
      <c r="H61" s="150"/>
      <c r="K61" s="65"/>
      <c r="L61" s="55" t="s">
        <v>9</v>
      </c>
      <c r="M61" s="32">
        <f>C10</f>
        <v>8.6000000000000227</v>
      </c>
      <c r="N61" s="74">
        <f>H10</f>
        <v>4.8000000000000114</v>
      </c>
      <c r="O61" s="64">
        <f>O60+6</f>
        <v>41478</v>
      </c>
      <c r="P61" s="32">
        <f>B10</f>
        <v>283.39999999999998</v>
      </c>
      <c r="Q61" s="32">
        <f t="shared" si="57"/>
        <v>42.459417123981027</v>
      </c>
      <c r="R61" s="157" t="str">
        <f t="shared" si="58"/>
        <v>class III obesity</v>
      </c>
      <c r="S61" s="24"/>
      <c r="T61" s="125">
        <f>AVERAGEIF($N$60:N61,"&lt;&gt;0")</f>
        <v>4.3000000000000114</v>
      </c>
    </row>
    <row r="62" spans="1:28" x14ac:dyDescent="0.25">
      <c r="A62" s="1">
        <v>41530</v>
      </c>
      <c r="B62" s="45">
        <v>253</v>
      </c>
      <c r="C62" s="29">
        <f t="shared" si="53"/>
        <v>39</v>
      </c>
      <c r="D62" s="29">
        <f t="shared" si="54"/>
        <v>93</v>
      </c>
      <c r="E62" s="41">
        <f t="shared" si="24"/>
        <v>0.29545454545454547</v>
      </c>
      <c r="F62" s="7">
        <f t="shared" si="55"/>
        <v>37.904843092333103</v>
      </c>
      <c r="G62" s="4" t="str">
        <f t="shared" si="56"/>
        <v>class II obesity</v>
      </c>
      <c r="H62" s="150"/>
      <c r="L62" s="53" t="s">
        <v>13</v>
      </c>
      <c r="M62" s="54">
        <f>C17</f>
        <v>15</v>
      </c>
      <c r="N62" s="73">
        <f>H17</f>
        <v>6.3999999999999773</v>
      </c>
      <c r="O62" s="63">
        <f>O61+7</f>
        <v>41485</v>
      </c>
      <c r="P62" s="54">
        <f>B17</f>
        <v>277</v>
      </c>
      <c r="Q62" s="54">
        <f t="shared" ref="Q62:Q69" si="59">P62/(height^2)*703</f>
        <v>41.500559433107782</v>
      </c>
      <c r="R62" s="156" t="str">
        <f t="shared" ref="R62:R69" si="60">IF(Q62&lt;18.5,"underweight",IF(Q62&lt;25,"normal",IF(Q62&lt;30,"overweight",IF(Q62&lt;35,"class I obesity",IF(Q62&lt;40,"class II obesity", "class III obesity")))))</f>
        <v>class III obesity</v>
      </c>
      <c r="S62" s="54"/>
      <c r="T62" s="125">
        <f>AVERAGEIF($N$60:N62,"&lt;&gt;0")</f>
        <v>5</v>
      </c>
    </row>
    <row r="63" spans="1:28" x14ac:dyDescent="0.25">
      <c r="A63" s="9">
        <v>41531</v>
      </c>
      <c r="B63" s="30">
        <v>252.4</v>
      </c>
      <c r="C63" s="30">
        <f t="shared" si="53"/>
        <v>39.599999999999994</v>
      </c>
      <c r="D63" s="30">
        <f t="shared" si="54"/>
        <v>92.4</v>
      </c>
      <c r="E63" s="42">
        <f t="shared" si="24"/>
        <v>0.29999999999999993</v>
      </c>
      <c r="F63" s="10">
        <f t="shared" si="55"/>
        <v>37.814950183813735</v>
      </c>
      <c r="G63" s="11" t="str">
        <f t="shared" si="56"/>
        <v>class II obesity</v>
      </c>
      <c r="H63" s="152"/>
      <c r="L63" s="55" t="s">
        <v>22</v>
      </c>
      <c r="M63" s="32">
        <f>C24</f>
        <v>24.199999999999989</v>
      </c>
      <c r="N63" s="74">
        <f>H24</f>
        <v>9.1999999999999886</v>
      </c>
      <c r="O63" s="64">
        <f>O62+7</f>
        <v>41492</v>
      </c>
      <c r="P63" s="32">
        <f>B24</f>
        <v>267.8</v>
      </c>
      <c r="Q63" s="32">
        <f t="shared" si="59"/>
        <v>40.122201502477488</v>
      </c>
      <c r="R63" s="157" t="str">
        <f t="shared" si="60"/>
        <v>class III obesity</v>
      </c>
      <c r="S63" s="24"/>
      <c r="T63" s="125">
        <f>AVERAGEIF($N$60:N63,"&lt;&gt;0")</f>
        <v>6.0499999999999972</v>
      </c>
    </row>
    <row r="64" spans="1:28" x14ac:dyDescent="0.25">
      <c r="A64" s="9">
        <v>41532</v>
      </c>
      <c r="B64" s="30">
        <v>252.4</v>
      </c>
      <c r="C64" s="30">
        <f t="shared" si="53"/>
        <v>39.599999999999994</v>
      </c>
      <c r="D64" s="30">
        <f t="shared" si="54"/>
        <v>92.4</v>
      </c>
      <c r="E64" s="42">
        <f t="shared" si="24"/>
        <v>0.29999999999999993</v>
      </c>
      <c r="F64" s="10">
        <f t="shared" si="55"/>
        <v>37.814950183813735</v>
      </c>
      <c r="G64" s="11" t="str">
        <f t="shared" si="56"/>
        <v>class II obesity</v>
      </c>
      <c r="H64" s="152"/>
      <c r="L64" s="53" t="s">
        <v>27</v>
      </c>
      <c r="M64" s="54">
        <f>C31</f>
        <v>25.199999999999989</v>
      </c>
      <c r="N64" s="73">
        <f>H31</f>
        <v>1</v>
      </c>
      <c r="O64" s="63">
        <f t="shared" ref="O64:O127" si="61">O63+7</f>
        <v>41499</v>
      </c>
      <c r="P64" s="54">
        <f>B31</f>
        <v>266.8</v>
      </c>
      <c r="Q64" s="54">
        <f t="shared" si="59"/>
        <v>39.972379988278547</v>
      </c>
      <c r="R64" s="156" t="str">
        <f t="shared" si="60"/>
        <v>class II obesity</v>
      </c>
      <c r="S64" s="54"/>
      <c r="T64" s="125">
        <f>AVERAGEIF($N$60:N64,"&lt;&gt;0")</f>
        <v>5.0399999999999974</v>
      </c>
    </row>
    <row r="65" spans="1:22" x14ac:dyDescent="0.25">
      <c r="A65" s="1">
        <v>41533</v>
      </c>
      <c r="B65" s="45">
        <v>252.2</v>
      </c>
      <c r="C65" s="29">
        <f t="shared" si="53"/>
        <v>39.800000000000011</v>
      </c>
      <c r="D65" s="29">
        <f t="shared" si="54"/>
        <v>92.199999999999989</v>
      </c>
      <c r="E65" s="41">
        <f t="shared" si="24"/>
        <v>0.30151515151515162</v>
      </c>
      <c r="F65" s="7">
        <f t="shared" si="55"/>
        <v>37.784985880973942</v>
      </c>
      <c r="G65" s="4" t="str">
        <f t="shared" si="56"/>
        <v>class II obesity</v>
      </c>
      <c r="H65" s="150"/>
      <c r="L65" s="55" t="s">
        <v>35</v>
      </c>
      <c r="M65" s="32">
        <f>C38</f>
        <v>26.399999999999977</v>
      </c>
      <c r="N65" s="74">
        <f>H38</f>
        <v>1.1999999999999886</v>
      </c>
      <c r="O65" s="64">
        <f t="shared" si="61"/>
        <v>41506</v>
      </c>
      <c r="P65" s="32">
        <f>B38</f>
        <v>265.60000000000002</v>
      </c>
      <c r="Q65" s="32">
        <f t="shared" si="59"/>
        <v>39.792594171239813</v>
      </c>
      <c r="R65" s="157" t="str">
        <f t="shared" si="60"/>
        <v>class II obesity</v>
      </c>
      <c r="S65" s="24"/>
      <c r="T65" s="125">
        <f>AVERAGEIF($N$60:N65,"&lt;&gt;0")</f>
        <v>4.3999999999999959</v>
      </c>
    </row>
    <row r="66" spans="1:22" x14ac:dyDescent="0.25">
      <c r="A66" s="46">
        <v>41534</v>
      </c>
      <c r="B66" s="65">
        <v>252.4</v>
      </c>
      <c r="C66" s="48">
        <f t="shared" si="53"/>
        <v>39.599999999999994</v>
      </c>
      <c r="D66" s="48">
        <f t="shared" si="54"/>
        <v>92.4</v>
      </c>
      <c r="E66" s="49">
        <f t="shared" si="24"/>
        <v>0.29999999999999993</v>
      </c>
      <c r="F66" s="12">
        <f t="shared" si="55"/>
        <v>37.814950183813735</v>
      </c>
      <c r="G66" s="27" t="str">
        <f t="shared" si="56"/>
        <v>class II obesity</v>
      </c>
      <c r="H66" s="149">
        <f>B59-B66</f>
        <v>4.2000000000000171</v>
      </c>
      <c r="I66" s="132" t="s">
        <v>63</v>
      </c>
      <c r="L66" s="53" t="s">
        <v>43</v>
      </c>
      <c r="M66" s="54">
        <f>C45</f>
        <v>31</v>
      </c>
      <c r="N66" s="73">
        <f>H45</f>
        <v>4.6000000000000227</v>
      </c>
      <c r="O66" s="63">
        <f t="shared" si="61"/>
        <v>41513</v>
      </c>
      <c r="P66" s="54">
        <f>B45</f>
        <v>261</v>
      </c>
      <c r="Q66" s="54">
        <f t="shared" si="59"/>
        <v>39.103415205924662</v>
      </c>
      <c r="R66" s="156" t="str">
        <f t="shared" si="60"/>
        <v>class II obesity</v>
      </c>
      <c r="S66" s="54"/>
      <c r="T66" s="125">
        <f>AVERAGEIF($N$60:N66,"&lt;&gt;0")</f>
        <v>4.4285714285714288</v>
      </c>
    </row>
    <row r="67" spans="1:22" x14ac:dyDescent="0.25">
      <c r="A67" s="1">
        <v>41535</v>
      </c>
      <c r="B67" s="45">
        <v>251.8</v>
      </c>
      <c r="C67" s="29">
        <f t="shared" si="53"/>
        <v>40.199999999999989</v>
      </c>
      <c r="D67" s="29">
        <f t="shared" si="54"/>
        <v>91.800000000000011</v>
      </c>
      <c r="E67" s="41">
        <f t="shared" si="24"/>
        <v>0.30454545454545445</v>
      </c>
      <c r="F67" s="7">
        <f t="shared" si="55"/>
        <v>37.725057275294368</v>
      </c>
      <c r="G67" s="4" t="str">
        <f t="shared" si="56"/>
        <v>class II obesity</v>
      </c>
      <c r="H67" s="150"/>
      <c r="L67" s="55" t="s">
        <v>52</v>
      </c>
      <c r="M67" s="32">
        <f>C52</f>
        <v>33.600000000000023</v>
      </c>
      <c r="N67" s="74">
        <f>H52</f>
        <v>2.6000000000000227</v>
      </c>
      <c r="O67" s="64">
        <f t="shared" si="61"/>
        <v>41520</v>
      </c>
      <c r="P67" s="32">
        <f>B52</f>
        <v>258.39999999999998</v>
      </c>
      <c r="Q67" s="32">
        <f t="shared" si="59"/>
        <v>38.7138792690074</v>
      </c>
      <c r="R67" s="157" t="str">
        <f t="shared" si="60"/>
        <v>class II obesity</v>
      </c>
      <c r="S67" s="24"/>
      <c r="T67" s="125">
        <f>AVERAGEIF($N$60:N67,"&lt;&gt;0")</f>
        <v>4.2000000000000028</v>
      </c>
    </row>
    <row r="68" spans="1:22" x14ac:dyDescent="0.25">
      <c r="A68" s="1">
        <v>41536</v>
      </c>
      <c r="B68" s="45">
        <v>251.4</v>
      </c>
      <c r="C68" s="29">
        <f t="shared" si="53"/>
        <v>40.599999999999994</v>
      </c>
      <c r="D68" s="29">
        <f t="shared" si="54"/>
        <v>91.4</v>
      </c>
      <c r="E68" s="41">
        <f t="shared" ref="E68:E99" si="62">C68/ToLose</f>
        <v>0.30757575757575756</v>
      </c>
      <c r="F68" s="7">
        <f t="shared" si="55"/>
        <v>37.665128669614788</v>
      </c>
      <c r="G68" s="4" t="str">
        <f t="shared" si="56"/>
        <v>class II obesity</v>
      </c>
      <c r="H68" s="150"/>
      <c r="L68" s="53" t="s">
        <v>58</v>
      </c>
      <c r="M68" s="54">
        <f>C59</f>
        <v>35.399999999999977</v>
      </c>
      <c r="N68" s="73">
        <f>H59</f>
        <v>1.7999999999999545</v>
      </c>
      <c r="O68" s="63">
        <f t="shared" si="61"/>
        <v>41527</v>
      </c>
      <c r="P68" s="54">
        <f>B59</f>
        <v>256.60000000000002</v>
      </c>
      <c r="Q68" s="54">
        <f t="shared" si="59"/>
        <v>38.444200543449305</v>
      </c>
      <c r="R68" s="156" t="str">
        <f t="shared" si="60"/>
        <v>class II obesity</v>
      </c>
      <c r="S68" s="54"/>
      <c r="T68" s="125">
        <f>AVERAGEIF($N$60:N68,"&lt;&gt;0")</f>
        <v>3.9333333333333309</v>
      </c>
    </row>
    <row r="69" spans="1:22" x14ac:dyDescent="0.25">
      <c r="A69" s="1">
        <v>41537</v>
      </c>
      <c r="B69" s="45">
        <v>251.6</v>
      </c>
      <c r="C69" s="29">
        <f t="shared" si="53"/>
        <v>40.400000000000006</v>
      </c>
      <c r="D69" s="29">
        <f t="shared" si="54"/>
        <v>91.6</v>
      </c>
      <c r="E69" s="41">
        <f t="shared" si="62"/>
        <v>0.30606060606060609</v>
      </c>
      <c r="F69" s="7">
        <f t="shared" si="55"/>
        <v>37.695092972454574</v>
      </c>
      <c r="G69" s="4" t="str">
        <f t="shared" si="56"/>
        <v>class II obesity</v>
      </c>
      <c r="H69" s="150"/>
      <c r="L69" s="55" t="s">
        <v>63</v>
      </c>
      <c r="M69" s="32">
        <f>C66</f>
        <v>39.599999999999994</v>
      </c>
      <c r="N69" s="74">
        <f>H66</f>
        <v>4.2000000000000171</v>
      </c>
      <c r="O69" s="64">
        <f t="shared" si="61"/>
        <v>41534</v>
      </c>
      <c r="P69" s="32">
        <f>B66</f>
        <v>252.4</v>
      </c>
      <c r="Q69" s="32">
        <f t="shared" si="59"/>
        <v>37.814950183813735</v>
      </c>
      <c r="R69" s="157" t="str">
        <f t="shared" si="60"/>
        <v>class II obesity</v>
      </c>
      <c r="S69" s="24"/>
      <c r="T69" s="125">
        <f>AVERAGEIF($N$60:N69,"&lt;&gt;0")</f>
        <v>3.9599999999999995</v>
      </c>
    </row>
    <row r="70" spans="1:22" x14ac:dyDescent="0.25">
      <c r="A70" s="9">
        <v>41538</v>
      </c>
      <c r="B70" s="30">
        <v>252</v>
      </c>
      <c r="C70" s="30">
        <f t="shared" si="53"/>
        <v>40</v>
      </c>
      <c r="D70" s="30">
        <f t="shared" si="54"/>
        <v>92</v>
      </c>
      <c r="E70" s="42">
        <f t="shared" si="62"/>
        <v>0.30303030303030304</v>
      </c>
      <c r="F70" s="10">
        <f t="shared" si="55"/>
        <v>37.755021578134155</v>
      </c>
      <c r="G70" s="11" t="str">
        <f t="shared" si="56"/>
        <v>class II obesity</v>
      </c>
      <c r="H70" s="152"/>
      <c r="L70" s="53" t="s">
        <v>64</v>
      </c>
      <c r="M70" s="54">
        <f>C73</f>
        <v>39.800000000000011</v>
      </c>
      <c r="N70" s="73">
        <f>H73</f>
        <v>0.20000000000001705</v>
      </c>
      <c r="O70" s="63">
        <f t="shared" si="61"/>
        <v>41541</v>
      </c>
      <c r="P70" s="54">
        <f>B73</f>
        <v>252.2</v>
      </c>
      <c r="Q70" s="54">
        <f t="shared" si="57"/>
        <v>37.784985880973942</v>
      </c>
      <c r="R70" s="158" t="str">
        <f t="shared" si="58"/>
        <v>class II obesity</v>
      </c>
      <c r="S70" s="61"/>
      <c r="T70" s="125">
        <f>AVERAGEIF($N$60:N70,"&lt;&gt;0")</f>
        <v>3.6181818181818191</v>
      </c>
    </row>
    <row r="71" spans="1:22" x14ac:dyDescent="0.25">
      <c r="A71" s="9">
        <v>41539</v>
      </c>
      <c r="B71" s="30">
        <v>252.8</v>
      </c>
      <c r="C71" s="30">
        <f t="shared" si="53"/>
        <v>39.199999999999989</v>
      </c>
      <c r="D71" s="30">
        <f t="shared" si="54"/>
        <v>92.800000000000011</v>
      </c>
      <c r="E71" s="42">
        <f t="shared" si="62"/>
        <v>0.29696969696969688</v>
      </c>
      <c r="F71" s="10">
        <f t="shared" si="55"/>
        <v>37.874878789493316</v>
      </c>
      <c r="G71" s="11" t="str">
        <f t="shared" si="56"/>
        <v>class II obesity</v>
      </c>
      <c r="H71" s="152"/>
      <c r="J71" s="134" t="s">
        <v>65</v>
      </c>
      <c r="L71" s="55" t="s">
        <v>66</v>
      </c>
      <c r="M71" s="32">
        <f>C80</f>
        <v>44.400000000000006</v>
      </c>
      <c r="N71" s="74">
        <f>H80</f>
        <v>4.5999999999999943</v>
      </c>
      <c r="O71" s="64">
        <f t="shared" si="61"/>
        <v>41548</v>
      </c>
      <c r="P71" s="32">
        <f>B80</f>
        <v>247.6</v>
      </c>
      <c r="Q71" s="32">
        <f t="shared" si="57"/>
        <v>37.095806915658798</v>
      </c>
      <c r="R71" s="157" t="str">
        <f t="shared" si="58"/>
        <v>class II obesity</v>
      </c>
      <c r="S71" s="24"/>
      <c r="T71" s="125">
        <f>AVERAGEIF($N$60:N71,"&lt;&gt;0")</f>
        <v>3.7000000000000006</v>
      </c>
    </row>
    <row r="72" spans="1:22" x14ac:dyDescent="0.25">
      <c r="A72" s="1">
        <v>41540</v>
      </c>
      <c r="B72" s="45">
        <v>253</v>
      </c>
      <c r="C72" s="29">
        <f t="shared" si="53"/>
        <v>39</v>
      </c>
      <c r="D72" s="29">
        <f t="shared" si="54"/>
        <v>93</v>
      </c>
      <c r="E72" s="41">
        <f t="shared" si="62"/>
        <v>0.29545454545454547</v>
      </c>
      <c r="F72" s="7">
        <f t="shared" si="55"/>
        <v>37.904843092333103</v>
      </c>
      <c r="G72" s="4" t="str">
        <f t="shared" si="56"/>
        <v>class II obesity</v>
      </c>
      <c r="H72" s="150"/>
      <c r="J72" s="134" t="s">
        <v>65</v>
      </c>
      <c r="L72" s="53" t="s">
        <v>67</v>
      </c>
      <c r="M72" s="54">
        <f>C87</f>
        <v>46.599999999999994</v>
      </c>
      <c r="N72" s="73">
        <f>H87</f>
        <v>2.1999999999999886</v>
      </c>
      <c r="O72" s="63">
        <f t="shared" si="61"/>
        <v>41555</v>
      </c>
      <c r="P72" s="54">
        <f>B87</f>
        <v>245.4</v>
      </c>
      <c r="Q72" s="54">
        <f t="shared" si="57"/>
        <v>36.766199584421116</v>
      </c>
      <c r="R72" s="158" t="str">
        <f t="shared" si="58"/>
        <v>class II obesity</v>
      </c>
      <c r="S72" s="61"/>
      <c r="T72" s="125">
        <f>AVERAGEIF($N$60:N72,"&lt;&gt;0")</f>
        <v>3.5846153846153843</v>
      </c>
    </row>
    <row r="73" spans="1:22" x14ac:dyDescent="0.25">
      <c r="A73" s="46">
        <v>41541</v>
      </c>
      <c r="B73" s="51">
        <v>252.2</v>
      </c>
      <c r="C73" s="48">
        <f t="shared" si="53"/>
        <v>39.800000000000011</v>
      </c>
      <c r="D73" s="48">
        <f t="shared" si="54"/>
        <v>92.199999999999989</v>
      </c>
      <c r="E73" s="49">
        <f t="shared" si="62"/>
        <v>0.30151515151515162</v>
      </c>
      <c r="F73" s="12">
        <f t="shared" si="55"/>
        <v>37.784985880973942</v>
      </c>
      <c r="G73" s="27" t="str">
        <f t="shared" si="56"/>
        <v>class II obesity</v>
      </c>
      <c r="H73" s="149">
        <f>B66-B73</f>
        <v>0.20000000000001705</v>
      </c>
      <c r="I73" s="132" t="s">
        <v>64</v>
      </c>
      <c r="J73" s="134" t="s">
        <v>65</v>
      </c>
      <c r="L73" s="55" t="s">
        <v>68</v>
      </c>
      <c r="M73" s="32">
        <f>C94</f>
        <v>48.599999999999994</v>
      </c>
      <c r="N73" s="74">
        <f>H94</f>
        <v>2</v>
      </c>
      <c r="O73" s="64">
        <f t="shared" si="61"/>
        <v>41562</v>
      </c>
      <c r="P73" s="32">
        <f>B94</f>
        <v>243.4</v>
      </c>
      <c r="Q73" s="32">
        <f t="shared" si="57"/>
        <v>36.466556556023235</v>
      </c>
      <c r="R73" s="157" t="str">
        <f t="shared" si="58"/>
        <v>class II obesity</v>
      </c>
      <c r="S73" s="24"/>
      <c r="T73" s="125">
        <f>AVERAGEIF($N$60:N73,"&lt;&gt;0")</f>
        <v>3.4714285714285711</v>
      </c>
    </row>
    <row r="74" spans="1:22" x14ac:dyDescent="0.25">
      <c r="A74" s="1">
        <v>41542</v>
      </c>
      <c r="B74" s="43">
        <v>252</v>
      </c>
      <c r="C74" s="29">
        <f t="shared" si="53"/>
        <v>40</v>
      </c>
      <c r="D74" s="29">
        <f t="shared" si="54"/>
        <v>92</v>
      </c>
      <c r="E74" s="41">
        <f t="shared" si="62"/>
        <v>0.30303030303030304</v>
      </c>
      <c r="F74" s="7">
        <f t="shared" si="55"/>
        <v>37.755021578134155</v>
      </c>
      <c r="G74" s="4" t="str">
        <f t="shared" si="56"/>
        <v>class II obesity</v>
      </c>
      <c r="H74" s="150"/>
      <c r="L74" s="53" t="s">
        <v>69</v>
      </c>
      <c r="M74" s="54">
        <f>C101</f>
        <v>53.599999999999994</v>
      </c>
      <c r="N74" s="73">
        <f>H101</f>
        <v>5</v>
      </c>
      <c r="O74" s="63">
        <f t="shared" si="61"/>
        <v>41569</v>
      </c>
      <c r="P74" s="54">
        <f>B101</f>
        <v>238.4</v>
      </c>
      <c r="Q74" s="54">
        <f t="shared" si="57"/>
        <v>35.717448985028504</v>
      </c>
      <c r="R74" s="158" t="str">
        <f t="shared" si="58"/>
        <v>class II obesity</v>
      </c>
      <c r="S74" s="61"/>
      <c r="T74" s="125">
        <f>AVERAGEIF($N$60:N74,"&lt;&gt;0")</f>
        <v>3.5733333333333328</v>
      </c>
    </row>
    <row r="75" spans="1:22" x14ac:dyDescent="0.25">
      <c r="A75" s="1">
        <v>41543</v>
      </c>
      <c r="B75" s="43">
        <v>251</v>
      </c>
      <c r="C75" s="29">
        <f t="shared" si="53"/>
        <v>41</v>
      </c>
      <c r="D75" s="29">
        <f t="shared" si="54"/>
        <v>91</v>
      </c>
      <c r="E75" s="41">
        <f t="shared" si="62"/>
        <v>0.31060606060606061</v>
      </c>
      <c r="F75" s="7">
        <f t="shared" si="55"/>
        <v>37.605200063935214</v>
      </c>
      <c r="G75" s="4" t="str">
        <f t="shared" si="56"/>
        <v>class II obesity</v>
      </c>
      <c r="H75" s="150"/>
      <c r="J75" s="134" t="s">
        <v>65</v>
      </c>
      <c r="L75" s="55" t="s">
        <v>70</v>
      </c>
      <c r="M75" s="32">
        <f>C108</f>
        <v>54</v>
      </c>
      <c r="N75" s="74">
        <f>H108</f>
        <v>0.40000000000000568</v>
      </c>
      <c r="O75" s="64">
        <f t="shared" si="61"/>
        <v>41576</v>
      </c>
      <c r="P75" s="32">
        <f>B108</f>
        <v>238</v>
      </c>
      <c r="Q75" s="32">
        <f t="shared" si="57"/>
        <v>35.657520379348924</v>
      </c>
      <c r="R75" s="157" t="str">
        <f t="shared" si="58"/>
        <v>class II obesity</v>
      </c>
      <c r="S75" s="24"/>
      <c r="T75" s="125">
        <f>AVERAGEIF($N$60:N75,"&lt;&gt;0")</f>
        <v>3.375</v>
      </c>
    </row>
    <row r="76" spans="1:22" x14ac:dyDescent="0.25">
      <c r="A76" s="1">
        <v>41544</v>
      </c>
      <c r="B76" s="45">
        <v>250.8</v>
      </c>
      <c r="C76" s="29">
        <f t="shared" si="53"/>
        <v>41.199999999999989</v>
      </c>
      <c r="D76" s="29">
        <f t="shared" si="54"/>
        <v>90.800000000000011</v>
      </c>
      <c r="E76" s="41">
        <f t="shared" si="62"/>
        <v>0.31212121212121202</v>
      </c>
      <c r="F76" s="7">
        <f t="shared" si="55"/>
        <v>37.575235761095428</v>
      </c>
      <c r="G76" s="4" t="str">
        <f t="shared" si="56"/>
        <v>class II obesity</v>
      </c>
      <c r="H76" s="150"/>
      <c r="L76" s="53" t="s">
        <v>71</v>
      </c>
      <c r="M76" s="54">
        <f>C115</f>
        <v>56.800000000000011</v>
      </c>
      <c r="N76" s="73">
        <f>H115</f>
        <v>2.8000000000000114</v>
      </c>
      <c r="O76" s="63">
        <f t="shared" si="61"/>
        <v>41583</v>
      </c>
      <c r="P76" s="54">
        <f>B115</f>
        <v>235.2</v>
      </c>
      <c r="Q76" s="54">
        <f t="shared" si="57"/>
        <v>35.238020139591875</v>
      </c>
      <c r="R76" s="158" t="str">
        <f t="shared" si="58"/>
        <v>class II obesity</v>
      </c>
      <c r="S76" s="61"/>
      <c r="T76" s="125">
        <f>AVERAGEIF($N$60:N76,"&lt;&gt;0")</f>
        <v>3.3411764705882359</v>
      </c>
      <c r="U76" s="144" t="s">
        <v>145</v>
      </c>
    </row>
    <row r="77" spans="1:22" x14ac:dyDescent="0.25">
      <c r="A77" s="9">
        <v>41545</v>
      </c>
      <c r="B77" s="30">
        <v>250.8</v>
      </c>
      <c r="C77" s="30">
        <f t="shared" si="53"/>
        <v>41.199999999999989</v>
      </c>
      <c r="D77" s="30">
        <f t="shared" si="54"/>
        <v>90.800000000000011</v>
      </c>
      <c r="E77" s="42">
        <f t="shared" si="62"/>
        <v>0.31212121212121202</v>
      </c>
      <c r="F77" s="10">
        <f t="shared" si="55"/>
        <v>37.575235761095428</v>
      </c>
      <c r="G77" s="11" t="str">
        <f t="shared" si="56"/>
        <v>class II obesity</v>
      </c>
      <c r="H77" s="152"/>
      <c r="J77" s="134" t="s">
        <v>65</v>
      </c>
      <c r="L77" s="55" t="s">
        <v>72</v>
      </c>
      <c r="M77" s="32">
        <f>C122</f>
        <v>59.400000000000006</v>
      </c>
      <c r="N77" s="74">
        <f>H122</f>
        <v>2.5999999999999943</v>
      </c>
      <c r="O77" s="64">
        <f t="shared" si="61"/>
        <v>41590</v>
      </c>
      <c r="P77" s="32">
        <f>B122</f>
        <v>232.6</v>
      </c>
      <c r="Q77" s="32">
        <f t="shared" si="57"/>
        <v>34.848484202674619</v>
      </c>
      <c r="R77" s="157" t="str">
        <f t="shared" si="58"/>
        <v>class I obesity</v>
      </c>
      <c r="S77" s="24"/>
      <c r="T77" s="125">
        <f>AVERAGEIF($N$60:N77,"&lt;&gt;0")</f>
        <v>3.3000000000000003</v>
      </c>
      <c r="U77" s="139" t="s">
        <v>146</v>
      </c>
      <c r="V77" s="140" t="s">
        <v>147</v>
      </c>
    </row>
    <row r="78" spans="1:22" x14ac:dyDescent="0.25">
      <c r="A78" s="9">
        <v>41546</v>
      </c>
      <c r="B78" s="30">
        <v>249.6</v>
      </c>
      <c r="C78" s="30">
        <f t="shared" si="53"/>
        <v>42.400000000000006</v>
      </c>
      <c r="D78" s="30">
        <f t="shared" si="54"/>
        <v>89.6</v>
      </c>
      <c r="E78" s="42">
        <f t="shared" si="62"/>
        <v>0.32121212121212128</v>
      </c>
      <c r="F78" s="10">
        <f t="shared" si="55"/>
        <v>37.395449944056693</v>
      </c>
      <c r="G78" s="11" t="str">
        <f t="shared" si="56"/>
        <v>class II obesity</v>
      </c>
      <c r="H78" s="152"/>
      <c r="J78" s="134" t="s">
        <v>65</v>
      </c>
      <c r="L78" s="53" t="s">
        <v>73</v>
      </c>
      <c r="M78" s="54">
        <f>C129</f>
        <v>62.400000000000006</v>
      </c>
      <c r="N78" s="73">
        <f>H129</f>
        <v>3</v>
      </c>
      <c r="O78" s="63">
        <f t="shared" si="61"/>
        <v>41597</v>
      </c>
      <c r="P78" s="54">
        <f>B129</f>
        <v>229.6</v>
      </c>
      <c r="Q78" s="54">
        <f t="shared" ref="Q78:Q109" si="63">P78/(height^2)*703</f>
        <v>34.399019660077784</v>
      </c>
      <c r="R78" s="158" t="str">
        <f t="shared" ref="R78:R109" si="64">IF(Q78&lt;18.5,"underweight",IF(Q78&lt;25,"normal",IF(Q78&lt;30,"overweight",IF(Q78&lt;35,"class I obesity",IF(Q78&lt;40,"class II obesity", "class III obesity")))))</f>
        <v>class I obesity</v>
      </c>
      <c r="S78" s="61"/>
      <c r="T78" s="125">
        <f>AVERAGEIF($N$60:N78,"&lt;&gt;0")</f>
        <v>3.2842105263157899</v>
      </c>
      <c r="U78" s="141" t="s">
        <v>36</v>
      </c>
      <c r="V78" s="142">
        <f>((C48-C17)/COUNT(C18:C48))*7</f>
        <v>3.3870967741935485</v>
      </c>
    </row>
    <row r="79" spans="1:22" x14ac:dyDescent="0.25">
      <c r="A79" s="106">
        <v>41547</v>
      </c>
      <c r="B79" s="145">
        <v>248.8</v>
      </c>
      <c r="C79" s="108">
        <f t="shared" si="53"/>
        <v>43.199999999999989</v>
      </c>
      <c r="D79" s="108">
        <f t="shared" si="54"/>
        <v>88.800000000000011</v>
      </c>
      <c r="E79" s="109">
        <f t="shared" si="62"/>
        <v>0.32727272727272716</v>
      </c>
      <c r="F79" s="110">
        <f t="shared" si="55"/>
        <v>37.275592732697532</v>
      </c>
      <c r="G79" s="111" t="str">
        <f t="shared" si="56"/>
        <v>class II obesity</v>
      </c>
      <c r="H79" s="154"/>
      <c r="I79" s="133" t="s">
        <v>74</v>
      </c>
      <c r="J79" s="133"/>
      <c r="L79" s="55" t="s">
        <v>75</v>
      </c>
      <c r="M79" s="32">
        <f>C136</f>
        <v>64.800000000000011</v>
      </c>
      <c r="N79" s="74">
        <f>H136</f>
        <v>2.4000000000000057</v>
      </c>
      <c r="O79" s="64">
        <f t="shared" si="61"/>
        <v>41604</v>
      </c>
      <c r="P79" s="32">
        <f>B136</f>
        <v>227.2</v>
      </c>
      <c r="Q79" s="32">
        <f t="shared" si="63"/>
        <v>34.039448026000322</v>
      </c>
      <c r="R79" s="157" t="str">
        <f t="shared" si="64"/>
        <v>class I obesity</v>
      </c>
      <c r="S79" s="24"/>
      <c r="T79" s="125">
        <f>AVERAGEIF($N$60:N79,"&lt;&gt;0")</f>
        <v>3.2400000000000007</v>
      </c>
      <c r="U79" s="143" t="s">
        <v>37</v>
      </c>
      <c r="V79" s="160">
        <f>((C79-C48)/COUNT(C50:C79))*7</f>
        <v>3.0799999999999974</v>
      </c>
    </row>
    <row r="80" spans="1:22" x14ac:dyDescent="0.25">
      <c r="A80" s="46">
        <v>41548</v>
      </c>
      <c r="B80" s="65">
        <v>247.6</v>
      </c>
      <c r="C80" s="48">
        <f t="shared" si="53"/>
        <v>44.400000000000006</v>
      </c>
      <c r="D80" s="48">
        <f t="shared" si="54"/>
        <v>87.6</v>
      </c>
      <c r="E80" s="49">
        <f t="shared" si="62"/>
        <v>0.33636363636363642</v>
      </c>
      <c r="F80" s="12">
        <f t="shared" si="55"/>
        <v>37.095806915658798</v>
      </c>
      <c r="G80" s="27" t="str">
        <f t="shared" si="56"/>
        <v>class II obesity</v>
      </c>
      <c r="H80" s="149">
        <f>B73-B80</f>
        <v>4.5999999999999943</v>
      </c>
      <c r="I80" s="132" t="s">
        <v>66</v>
      </c>
      <c r="L80" s="53" t="s">
        <v>76</v>
      </c>
      <c r="M80" s="54">
        <f>C143</f>
        <v>66.599999999999994</v>
      </c>
      <c r="N80" s="73">
        <f>H143</f>
        <v>1.7999999999999829</v>
      </c>
      <c r="O80" s="63">
        <f t="shared" si="61"/>
        <v>41611</v>
      </c>
      <c r="P80" s="54">
        <f>B143</f>
        <v>225.4</v>
      </c>
      <c r="Q80" s="54">
        <f t="shared" si="63"/>
        <v>33.769769300442221</v>
      </c>
      <c r="R80" s="158" t="str">
        <f t="shared" si="64"/>
        <v>class I obesity</v>
      </c>
      <c r="S80" s="61"/>
      <c r="T80" s="125">
        <f>AVERAGEIF($N$60:N80,"&lt;&gt;0")</f>
        <v>3.1714285714285713</v>
      </c>
      <c r="U80" s="141" t="s">
        <v>38</v>
      </c>
      <c r="V80" s="142">
        <f>((C109-C79)/COUNT(C80:C109))*7</f>
        <v>2.333333333333333</v>
      </c>
    </row>
    <row r="81" spans="1:22" x14ac:dyDescent="0.25">
      <c r="A81" s="1">
        <v>41549</v>
      </c>
      <c r="B81" s="45">
        <v>248.2</v>
      </c>
      <c r="C81" s="29">
        <f t="shared" si="53"/>
        <v>43.800000000000011</v>
      </c>
      <c r="D81" s="29">
        <f t="shared" si="54"/>
        <v>88.199999999999989</v>
      </c>
      <c r="E81" s="41">
        <f t="shared" si="62"/>
        <v>0.3318181818181819</v>
      </c>
      <c r="F81" s="7">
        <f t="shared" si="55"/>
        <v>37.185699824178165</v>
      </c>
      <c r="G81" s="4" t="str">
        <f t="shared" si="56"/>
        <v>class II obesity</v>
      </c>
      <c r="H81" s="150"/>
      <c r="J81" s="134" t="s">
        <v>65</v>
      </c>
      <c r="L81" s="55" t="s">
        <v>77</v>
      </c>
      <c r="M81" s="32">
        <f>C150</f>
        <v>70.400000000000006</v>
      </c>
      <c r="N81" s="74">
        <f>H150</f>
        <v>3.8000000000000114</v>
      </c>
      <c r="O81" s="64">
        <f t="shared" si="61"/>
        <v>41618</v>
      </c>
      <c r="P81" s="32">
        <f>B150</f>
        <v>221.6</v>
      </c>
      <c r="Q81" s="32">
        <f t="shared" si="63"/>
        <v>33.200447546486224</v>
      </c>
      <c r="R81" s="157" t="str">
        <f t="shared" si="64"/>
        <v>class I obesity</v>
      </c>
      <c r="S81" s="24"/>
      <c r="T81" s="125">
        <f>AVERAGEIF($N$60:N81,"&lt;&gt;0")</f>
        <v>3.2</v>
      </c>
      <c r="U81" s="143" t="s">
        <v>39</v>
      </c>
      <c r="V81" s="160">
        <f>((C140-C109)/COUNT(C110:C140))*7</f>
        <v>2.3483870967741947</v>
      </c>
    </row>
    <row r="82" spans="1:22" x14ac:dyDescent="0.25">
      <c r="A82" s="1">
        <v>41550</v>
      </c>
      <c r="B82" s="45">
        <v>247.2</v>
      </c>
      <c r="C82" s="29">
        <f t="shared" si="53"/>
        <v>44.800000000000011</v>
      </c>
      <c r="D82" s="29">
        <f t="shared" si="54"/>
        <v>87.199999999999989</v>
      </c>
      <c r="E82" s="41">
        <f t="shared" si="62"/>
        <v>0.33939393939393947</v>
      </c>
      <c r="F82" s="7">
        <f t="shared" si="55"/>
        <v>37.035878309979218</v>
      </c>
      <c r="G82" s="4" t="str">
        <f t="shared" si="56"/>
        <v>class II obesity</v>
      </c>
      <c r="H82" s="150"/>
      <c r="L82" s="53" t="s">
        <v>78</v>
      </c>
      <c r="M82" s="54">
        <f>C157</f>
        <v>73.199999999999989</v>
      </c>
      <c r="N82" s="73">
        <f>H157</f>
        <v>2.7999999999999829</v>
      </c>
      <c r="O82" s="63">
        <f t="shared" si="61"/>
        <v>41625</v>
      </c>
      <c r="P82" s="54">
        <f>B157</f>
        <v>218.8</v>
      </c>
      <c r="Q82" s="54">
        <f t="shared" si="63"/>
        <v>32.780947306729182</v>
      </c>
      <c r="R82" s="158" t="str">
        <f t="shared" si="64"/>
        <v>class I obesity</v>
      </c>
      <c r="S82" s="61"/>
      <c r="T82" s="125">
        <f>AVERAGEIF($N$60:N82,"&lt;&gt;0")</f>
        <v>3.1826086956521733</v>
      </c>
      <c r="U82" s="141" t="s">
        <v>40</v>
      </c>
      <c r="V82" s="142">
        <f>((C170-C140)/COUNT(C141:C170))*7</f>
        <v>2.2866666666666693</v>
      </c>
    </row>
    <row r="83" spans="1:22" x14ac:dyDescent="0.25">
      <c r="A83" s="1">
        <v>41551</v>
      </c>
      <c r="B83" s="45">
        <v>246.2</v>
      </c>
      <c r="C83" s="29">
        <f t="shared" si="53"/>
        <v>45.800000000000011</v>
      </c>
      <c r="D83" s="29">
        <f t="shared" si="54"/>
        <v>86.199999999999989</v>
      </c>
      <c r="E83" s="41">
        <f t="shared" si="62"/>
        <v>0.34696969696969704</v>
      </c>
      <c r="F83" s="7">
        <f t="shared" si="55"/>
        <v>36.886056795780277</v>
      </c>
      <c r="G83" s="4" t="str">
        <f t="shared" si="56"/>
        <v>class II obesity</v>
      </c>
      <c r="H83" s="150"/>
      <c r="L83" s="55" t="s">
        <v>79</v>
      </c>
      <c r="M83" s="32">
        <f>C164</f>
        <v>74.199999999999989</v>
      </c>
      <c r="N83" s="74">
        <f>H164</f>
        <v>1</v>
      </c>
      <c r="O83" s="64">
        <f t="shared" si="61"/>
        <v>41632</v>
      </c>
      <c r="P83" s="32">
        <f>B164</f>
        <v>217.8</v>
      </c>
      <c r="Q83" s="32">
        <f t="shared" si="63"/>
        <v>32.631125792530241</v>
      </c>
      <c r="R83" s="157" t="str">
        <f t="shared" si="64"/>
        <v>class I obesity</v>
      </c>
      <c r="S83" s="24"/>
      <c r="T83" s="125">
        <f>AVERAGEIF($N$60:N83,"&lt;&gt;0")</f>
        <v>3.0916666666666663</v>
      </c>
      <c r="U83" s="143" t="s">
        <v>41</v>
      </c>
      <c r="V83" s="160">
        <f>((C201-C170)/COUNT(C171:C201))*7</f>
        <v>1.7612903225806416</v>
      </c>
    </row>
    <row r="84" spans="1:22" x14ac:dyDescent="0.25">
      <c r="A84" s="9">
        <v>41552</v>
      </c>
      <c r="B84" s="30">
        <v>245.8</v>
      </c>
      <c r="C84" s="30">
        <f t="shared" si="53"/>
        <v>46.199999999999989</v>
      </c>
      <c r="D84" s="30">
        <f t="shared" si="54"/>
        <v>85.800000000000011</v>
      </c>
      <c r="E84" s="42">
        <f t="shared" si="62"/>
        <v>0.34999999999999992</v>
      </c>
      <c r="F84" s="10">
        <f t="shared" si="55"/>
        <v>36.826128190100697</v>
      </c>
      <c r="G84" s="11" t="str">
        <f t="shared" si="56"/>
        <v>class II obesity</v>
      </c>
      <c r="H84" s="152"/>
      <c r="L84" s="53" t="s">
        <v>80</v>
      </c>
      <c r="M84" s="54">
        <f>C171</f>
        <v>75</v>
      </c>
      <c r="N84" s="73">
        <f>H171</f>
        <v>0.80000000000001137</v>
      </c>
      <c r="O84" s="63">
        <f t="shared" si="61"/>
        <v>41639</v>
      </c>
      <c r="P84" s="54">
        <f>B171</f>
        <v>217</v>
      </c>
      <c r="Q84" s="54">
        <f t="shared" si="63"/>
        <v>32.51126858117108</v>
      </c>
      <c r="R84" s="158" t="str">
        <f t="shared" si="64"/>
        <v>class I obesity</v>
      </c>
      <c r="S84" s="61"/>
      <c r="T84" s="125">
        <f>AVERAGEIF($N$60:N84,"&lt;&gt;0")</f>
        <v>3</v>
      </c>
      <c r="U84" s="141" t="s">
        <v>42</v>
      </c>
      <c r="V84" s="142">
        <f>((C230-C201)/COUNT(C202:C230))*7</f>
        <v>2.7517241379310358</v>
      </c>
    </row>
    <row r="85" spans="1:22" x14ac:dyDescent="0.25">
      <c r="A85" s="9">
        <v>41553</v>
      </c>
      <c r="B85" s="30">
        <v>246</v>
      </c>
      <c r="C85" s="30">
        <f t="shared" si="53"/>
        <v>46</v>
      </c>
      <c r="D85" s="30">
        <f t="shared" si="54"/>
        <v>86</v>
      </c>
      <c r="E85" s="42">
        <f t="shared" si="62"/>
        <v>0.34848484848484851</v>
      </c>
      <c r="F85" s="10">
        <f t="shared" si="55"/>
        <v>36.856092492940483</v>
      </c>
      <c r="G85" s="11" t="str">
        <f t="shared" si="56"/>
        <v>class II obesity</v>
      </c>
      <c r="H85" s="152"/>
      <c r="J85" s="134" t="s">
        <v>65</v>
      </c>
      <c r="L85" s="55" t="s">
        <v>81</v>
      </c>
      <c r="M85" s="32">
        <f>C178</f>
        <v>78.199999999999989</v>
      </c>
      <c r="N85" s="74">
        <f>H178</f>
        <v>3.1999999999999886</v>
      </c>
      <c r="O85" s="64">
        <f t="shared" si="61"/>
        <v>41646</v>
      </c>
      <c r="P85" s="32">
        <f>B178</f>
        <v>213.8</v>
      </c>
      <c r="Q85" s="32">
        <f t="shared" si="63"/>
        <v>32.031839735734458</v>
      </c>
      <c r="R85" s="157" t="str">
        <f t="shared" si="64"/>
        <v>class I obesity</v>
      </c>
      <c r="S85" s="24"/>
      <c r="T85" s="125">
        <f>AVERAGEIF($N$60:N85,"&lt;&gt;0")</f>
        <v>3.0076923076923072</v>
      </c>
      <c r="U85" s="143" t="s">
        <v>44</v>
      </c>
      <c r="V85" s="160">
        <f>((C260-C230)/COUNT(C231:C260))*7</f>
        <v>1.6800000000000039</v>
      </c>
    </row>
    <row r="86" spans="1:22" x14ac:dyDescent="0.25">
      <c r="A86" s="1">
        <v>41554</v>
      </c>
      <c r="B86" s="43">
        <v>245.2</v>
      </c>
      <c r="C86" s="29">
        <f t="shared" si="53"/>
        <v>46.800000000000011</v>
      </c>
      <c r="D86" s="29">
        <f t="shared" si="54"/>
        <v>85.199999999999989</v>
      </c>
      <c r="E86" s="41">
        <f t="shared" si="62"/>
        <v>0.35454545454545461</v>
      </c>
      <c r="F86" s="7">
        <f t="shared" si="55"/>
        <v>36.73623528158133</v>
      </c>
      <c r="G86" s="4" t="str">
        <f t="shared" si="56"/>
        <v>class II obesity</v>
      </c>
      <c r="H86" s="150"/>
      <c r="J86" s="134" t="s">
        <v>65</v>
      </c>
      <c r="L86" s="53" t="s">
        <v>82</v>
      </c>
      <c r="M86" s="54">
        <f>C185</f>
        <v>78.599999999999994</v>
      </c>
      <c r="N86" s="73">
        <f>H185</f>
        <v>0.40000000000000568</v>
      </c>
      <c r="O86" s="63">
        <f t="shared" si="61"/>
        <v>41653</v>
      </c>
      <c r="P86" s="54">
        <f>B185</f>
        <v>213.4</v>
      </c>
      <c r="Q86" s="54">
        <f t="shared" si="63"/>
        <v>31.971911130054878</v>
      </c>
      <c r="R86" s="158" t="str">
        <f t="shared" si="64"/>
        <v>class I obesity</v>
      </c>
      <c r="S86" s="61"/>
      <c r="T86" s="125">
        <f>AVERAGEIF($N$60:N86,"&lt;&gt;0")</f>
        <v>2.911111111111111</v>
      </c>
      <c r="U86" s="141" t="s">
        <v>45</v>
      </c>
      <c r="V86" s="142">
        <f>((C291-C260)/COUNT(C261:C291))*7</f>
        <v>0</v>
      </c>
    </row>
    <row r="87" spans="1:22" x14ac:dyDescent="0.25">
      <c r="A87" s="46">
        <v>41555</v>
      </c>
      <c r="B87" s="65">
        <v>245.4</v>
      </c>
      <c r="C87" s="48">
        <f t="shared" si="53"/>
        <v>46.599999999999994</v>
      </c>
      <c r="D87" s="48">
        <f t="shared" si="54"/>
        <v>85.4</v>
      </c>
      <c r="E87" s="49">
        <f t="shared" si="62"/>
        <v>0.35303030303030297</v>
      </c>
      <c r="F87" s="12">
        <f t="shared" si="55"/>
        <v>36.766199584421116</v>
      </c>
      <c r="G87" s="27" t="str">
        <f t="shared" si="56"/>
        <v>class II obesity</v>
      </c>
      <c r="H87" s="149">
        <f>B80-B87</f>
        <v>2.1999999999999886</v>
      </c>
      <c r="I87" s="132" t="s">
        <v>67</v>
      </c>
      <c r="L87" s="55" t="s">
        <v>83</v>
      </c>
      <c r="M87" s="32">
        <f>C192</f>
        <v>81.800000000000011</v>
      </c>
      <c r="N87" s="74">
        <f>H192</f>
        <v>3.2000000000000171</v>
      </c>
      <c r="O87" s="64">
        <f t="shared" si="61"/>
        <v>41660</v>
      </c>
      <c r="P87" s="32">
        <f>B192</f>
        <v>210.2</v>
      </c>
      <c r="Q87" s="32">
        <f t="shared" si="63"/>
        <v>31.492482284618251</v>
      </c>
      <c r="R87" s="157" t="str">
        <f t="shared" si="64"/>
        <v>class I obesity</v>
      </c>
      <c r="S87" s="24"/>
      <c r="T87" s="125">
        <f>AVERAGEIF($N$60:N87,"&lt;&gt;0")</f>
        <v>2.9214285714285717</v>
      </c>
      <c r="U87" s="143" t="s">
        <v>46</v>
      </c>
      <c r="V87" s="160">
        <f>((C321-C291)/COUNT(C292:C321))*7</f>
        <v>0</v>
      </c>
    </row>
    <row r="88" spans="1:22" x14ac:dyDescent="0.25">
      <c r="A88" s="1">
        <v>41556</v>
      </c>
      <c r="B88" s="43">
        <v>244.2</v>
      </c>
      <c r="C88" s="29">
        <f t="shared" si="53"/>
        <v>47.800000000000011</v>
      </c>
      <c r="D88" s="29">
        <f t="shared" si="54"/>
        <v>84.199999999999989</v>
      </c>
      <c r="E88" s="41">
        <f t="shared" si="62"/>
        <v>0.36212121212121223</v>
      </c>
      <c r="F88" s="7">
        <f t="shared" si="55"/>
        <v>36.586413767382382</v>
      </c>
      <c r="G88" s="4" t="str">
        <f t="shared" si="56"/>
        <v>class II obesity</v>
      </c>
      <c r="H88" s="150"/>
      <c r="I88" s="132" t="s">
        <v>17</v>
      </c>
      <c r="L88" s="53" t="s">
        <v>84</v>
      </c>
      <c r="M88" s="54">
        <f>C199</f>
        <v>83.699999999999989</v>
      </c>
      <c r="N88" s="73">
        <f>H199</f>
        <v>1.8999999999999773</v>
      </c>
      <c r="O88" s="63">
        <f t="shared" si="61"/>
        <v>41667</v>
      </c>
      <c r="P88" s="54">
        <f>B199</f>
        <v>208.3</v>
      </c>
      <c r="Q88" s="54">
        <f t="shared" si="63"/>
        <v>31.20782140764026</v>
      </c>
      <c r="R88" s="158" t="str">
        <f t="shared" si="64"/>
        <v>class I obesity</v>
      </c>
      <c r="S88" s="61"/>
      <c r="T88" s="125">
        <f>AVERAGEIF($N$60:N88,"&lt;&gt;0")</f>
        <v>2.8862068965517236</v>
      </c>
      <c r="U88" s="141" t="s">
        <v>48</v>
      </c>
      <c r="V88" s="142"/>
    </row>
    <row r="89" spans="1:22" x14ac:dyDescent="0.25">
      <c r="A89" s="1">
        <v>41557</v>
      </c>
      <c r="B89" s="45">
        <v>244.2</v>
      </c>
      <c r="C89" s="29">
        <f t="shared" si="53"/>
        <v>47.800000000000011</v>
      </c>
      <c r="D89" s="29">
        <f t="shared" si="54"/>
        <v>84.199999999999989</v>
      </c>
      <c r="E89" s="41">
        <f t="shared" si="62"/>
        <v>0.36212121212121223</v>
      </c>
      <c r="F89" s="7">
        <f t="shared" si="55"/>
        <v>36.586413767382382</v>
      </c>
      <c r="G89" s="4" t="str">
        <f t="shared" si="56"/>
        <v>class II obesity</v>
      </c>
      <c r="H89" s="150"/>
      <c r="I89" s="132" t="s">
        <v>17</v>
      </c>
      <c r="J89" s="134" t="s">
        <v>65</v>
      </c>
      <c r="L89" s="55" t="s">
        <v>85</v>
      </c>
      <c r="M89" s="32">
        <f>C206</f>
        <v>85.4</v>
      </c>
      <c r="N89" s="74">
        <f>H206</f>
        <v>1.7000000000000171</v>
      </c>
      <c r="O89" s="64">
        <f t="shared" si="61"/>
        <v>41674</v>
      </c>
      <c r="P89" s="74">
        <f>B206</f>
        <v>206.6</v>
      </c>
      <c r="Q89" s="32">
        <f t="shared" si="63"/>
        <v>30.953124833502049</v>
      </c>
      <c r="R89" s="157" t="str">
        <f t="shared" si="64"/>
        <v>class I obesity</v>
      </c>
      <c r="S89" s="24"/>
      <c r="T89" s="125">
        <f>AVERAGEIF($N$60:N89,"&lt;&gt;0")</f>
        <v>2.8466666666666667</v>
      </c>
      <c r="U89" s="143" t="s">
        <v>49</v>
      </c>
      <c r="V89" s="160"/>
    </row>
    <row r="90" spans="1:22" x14ac:dyDescent="0.25">
      <c r="A90" s="1">
        <v>41558</v>
      </c>
      <c r="B90" s="45">
        <v>244</v>
      </c>
      <c r="C90" s="29">
        <f t="shared" si="53"/>
        <v>48</v>
      </c>
      <c r="D90" s="29">
        <f t="shared" si="54"/>
        <v>84</v>
      </c>
      <c r="E90" s="41">
        <f t="shared" si="62"/>
        <v>0.36363636363636365</v>
      </c>
      <c r="F90" s="7">
        <f t="shared" si="55"/>
        <v>36.556449464542595</v>
      </c>
      <c r="G90" s="4" t="str">
        <f t="shared" si="56"/>
        <v>class II obesity</v>
      </c>
      <c r="H90" s="150"/>
      <c r="I90" s="132" t="s">
        <v>17</v>
      </c>
      <c r="L90" s="53" t="s">
        <v>86</v>
      </c>
      <c r="M90" s="73">
        <f>C220</f>
        <v>86.199999999999989</v>
      </c>
      <c r="N90" s="73">
        <f>H220</f>
        <v>-0.60000000000002274</v>
      </c>
      <c r="O90" s="63">
        <f t="shared" si="61"/>
        <v>41681</v>
      </c>
      <c r="P90" s="73">
        <f>B220</f>
        <v>205.8</v>
      </c>
      <c r="Q90" s="54">
        <f t="shared" si="63"/>
        <v>30.833267622142898</v>
      </c>
      <c r="R90" s="158" t="str">
        <f t="shared" si="64"/>
        <v>class I obesity</v>
      </c>
      <c r="S90" s="61"/>
      <c r="T90" s="125">
        <f>AVERAGEIF($N$60:N90,"&lt;&gt;0")</f>
        <v>2.7354838709677414</v>
      </c>
      <c r="U90" s="141" t="s">
        <v>50</v>
      </c>
      <c r="V90" s="142"/>
    </row>
    <row r="91" spans="1:22" x14ac:dyDescent="0.25">
      <c r="A91" s="9">
        <v>41559</v>
      </c>
      <c r="B91" s="30">
        <v>243.8</v>
      </c>
      <c r="C91" s="30">
        <f t="shared" si="53"/>
        <v>48.199999999999989</v>
      </c>
      <c r="D91" s="30">
        <f t="shared" si="54"/>
        <v>83.800000000000011</v>
      </c>
      <c r="E91" s="42">
        <f t="shared" si="62"/>
        <v>0.36515151515151506</v>
      </c>
      <c r="F91" s="10">
        <f t="shared" si="55"/>
        <v>36.526485161702809</v>
      </c>
      <c r="G91" s="11" t="str">
        <f t="shared" si="56"/>
        <v>class II obesity</v>
      </c>
      <c r="H91" s="152"/>
      <c r="I91" s="132" t="s">
        <v>17</v>
      </c>
      <c r="L91" s="55" t="s">
        <v>87</v>
      </c>
      <c r="M91" s="74">
        <f>C227</f>
        <v>92.4</v>
      </c>
      <c r="N91" s="74">
        <f>H227</f>
        <v>6.2000000000000171</v>
      </c>
      <c r="O91" s="64">
        <f t="shared" si="61"/>
        <v>41688</v>
      </c>
      <c r="P91" s="74">
        <f>B227</f>
        <v>199.6</v>
      </c>
      <c r="Q91" s="32">
        <f t="shared" si="63"/>
        <v>29.904374234109433</v>
      </c>
      <c r="R91" s="157" t="str">
        <f t="shared" si="64"/>
        <v>overweight</v>
      </c>
      <c r="S91" s="24"/>
      <c r="T91" s="125">
        <f>AVERAGEIF($N$60:N91,"&lt;&gt;0")</f>
        <v>2.84375</v>
      </c>
      <c r="U91" s="143" t="s">
        <v>51</v>
      </c>
      <c r="V91" s="160"/>
    </row>
    <row r="92" spans="1:22" x14ac:dyDescent="0.25">
      <c r="A92" s="9">
        <v>41560</v>
      </c>
      <c r="B92" s="30">
        <v>243.4</v>
      </c>
      <c r="C92" s="30">
        <f t="shared" si="53"/>
        <v>48.599999999999994</v>
      </c>
      <c r="D92" s="30">
        <f t="shared" si="54"/>
        <v>83.4</v>
      </c>
      <c r="E92" s="42">
        <f t="shared" si="62"/>
        <v>0.36818181818181817</v>
      </c>
      <c r="F92" s="10">
        <f t="shared" si="55"/>
        <v>36.466556556023235</v>
      </c>
      <c r="G92" s="11" t="str">
        <f t="shared" si="56"/>
        <v>class II obesity</v>
      </c>
      <c r="H92" s="152"/>
      <c r="I92" s="132" t="s">
        <v>17</v>
      </c>
      <c r="L92" s="53" t="s">
        <v>88</v>
      </c>
      <c r="M92" s="73">
        <f>C234</f>
        <v>93.800000000000011</v>
      </c>
      <c r="N92" s="73">
        <f>H234</f>
        <v>1.4000000000000057</v>
      </c>
      <c r="O92" s="63">
        <f t="shared" si="61"/>
        <v>41695</v>
      </c>
      <c r="P92" s="73">
        <f>B234</f>
        <v>198.2</v>
      </c>
      <c r="Q92" s="54">
        <f t="shared" si="63"/>
        <v>29.694624114230912</v>
      </c>
      <c r="R92" s="158" t="str">
        <f t="shared" si="64"/>
        <v>overweight</v>
      </c>
      <c r="S92" s="61"/>
      <c r="T92" s="125">
        <f>AVERAGEIF($N$60:N92,"&lt;&gt;0")</f>
        <v>2.8000000000000003</v>
      </c>
      <c r="U92" s="141" t="s">
        <v>53</v>
      </c>
      <c r="V92" s="142"/>
    </row>
    <row r="93" spans="1:22" x14ac:dyDescent="0.25">
      <c r="A93" s="1">
        <v>41561</v>
      </c>
      <c r="B93" s="45">
        <v>243.8</v>
      </c>
      <c r="C93" s="29">
        <f t="shared" si="53"/>
        <v>48.199999999999989</v>
      </c>
      <c r="D93" s="29">
        <f t="shared" si="54"/>
        <v>83.800000000000011</v>
      </c>
      <c r="E93" s="41">
        <f t="shared" si="62"/>
        <v>0.36515151515151506</v>
      </c>
      <c r="F93" s="7">
        <f t="shared" si="55"/>
        <v>36.526485161702809</v>
      </c>
      <c r="G93" s="4" t="str">
        <f t="shared" si="56"/>
        <v>class II obesity</v>
      </c>
      <c r="H93" s="150"/>
      <c r="I93" s="132" t="s">
        <v>17</v>
      </c>
      <c r="J93" s="134" t="s">
        <v>65</v>
      </c>
      <c r="L93" s="55" t="s">
        <v>89</v>
      </c>
      <c r="M93" s="74">
        <f>C241</f>
        <v>96.4</v>
      </c>
      <c r="N93" s="74">
        <f>H241</f>
        <v>2.5999999999999943</v>
      </c>
      <c r="O93" s="64">
        <f t="shared" si="61"/>
        <v>41702</v>
      </c>
      <c r="P93" s="74">
        <f>B241</f>
        <v>195.6</v>
      </c>
      <c r="Q93" s="32">
        <f t="shared" si="63"/>
        <v>29.305088177313657</v>
      </c>
      <c r="R93" s="157" t="str">
        <f t="shared" si="64"/>
        <v>overweight</v>
      </c>
      <c r="S93" s="24"/>
      <c r="T93" s="125">
        <f>AVERAGEIF($N$60:N93,"&lt;&gt;0")</f>
        <v>2.7941176470588234</v>
      </c>
      <c r="U93" s="143" t="s">
        <v>54</v>
      </c>
      <c r="V93" s="160"/>
    </row>
    <row r="94" spans="1:22" x14ac:dyDescent="0.25">
      <c r="A94" s="46">
        <v>41562</v>
      </c>
      <c r="B94" s="65">
        <v>243.4</v>
      </c>
      <c r="C94" s="48">
        <f t="shared" si="53"/>
        <v>48.599999999999994</v>
      </c>
      <c r="D94" s="48">
        <f t="shared" si="54"/>
        <v>83.4</v>
      </c>
      <c r="E94" s="49">
        <f t="shared" si="62"/>
        <v>0.36818181818181817</v>
      </c>
      <c r="F94" s="12">
        <f t="shared" si="55"/>
        <v>36.466556556023235</v>
      </c>
      <c r="G94" s="27" t="str">
        <f t="shared" si="56"/>
        <v>class II obesity</v>
      </c>
      <c r="H94" s="149">
        <f>B87-B94</f>
        <v>2</v>
      </c>
      <c r="I94" s="132" t="s">
        <v>68</v>
      </c>
      <c r="J94" s="134" t="s">
        <v>65</v>
      </c>
      <c r="L94" s="53" t="s">
        <v>90</v>
      </c>
      <c r="M94" s="73">
        <f>C248</f>
        <v>98.800000000000011</v>
      </c>
      <c r="N94" s="73">
        <f>H249</f>
        <v>0</v>
      </c>
      <c r="O94" s="63">
        <f t="shared" si="61"/>
        <v>41709</v>
      </c>
      <c r="P94" s="73">
        <f>B249</f>
        <v>193.2</v>
      </c>
      <c r="Q94" s="54">
        <f t="shared" si="63"/>
        <v>28.945516543236188</v>
      </c>
      <c r="R94" s="158" t="str">
        <f t="shared" si="64"/>
        <v>overweight</v>
      </c>
      <c r="S94" s="61"/>
      <c r="T94" s="125">
        <f>AVERAGEIF($N$60:N94,"&lt;&gt;0")</f>
        <v>2.7941176470588234</v>
      </c>
      <c r="U94" s="141" t="s">
        <v>55</v>
      </c>
      <c r="V94" s="142"/>
    </row>
    <row r="95" spans="1:22" x14ac:dyDescent="0.25">
      <c r="A95" s="1">
        <v>41563</v>
      </c>
      <c r="B95" s="45">
        <v>242</v>
      </c>
      <c r="C95" s="29">
        <f t="shared" si="53"/>
        <v>50</v>
      </c>
      <c r="D95" s="29">
        <f t="shared" si="54"/>
        <v>82</v>
      </c>
      <c r="E95" s="41">
        <f t="shared" si="62"/>
        <v>0.37878787878787878</v>
      </c>
      <c r="F95" s="7">
        <f t="shared" si="55"/>
        <v>36.256806436144707</v>
      </c>
      <c r="G95" s="4" t="str">
        <f t="shared" si="56"/>
        <v>class II obesity</v>
      </c>
      <c r="H95" s="150"/>
      <c r="L95" s="55" t="s">
        <v>91</v>
      </c>
      <c r="M95" s="74">
        <f>C255</f>
        <v>100.80000000000001</v>
      </c>
      <c r="N95" s="74">
        <f>H255</f>
        <v>2</v>
      </c>
      <c r="O95" s="64">
        <f t="shared" si="61"/>
        <v>41716</v>
      </c>
      <c r="P95" s="74">
        <f>B255</f>
        <v>191.2</v>
      </c>
      <c r="Q95" s="32">
        <f t="shared" si="63"/>
        <v>28.645873514838296</v>
      </c>
      <c r="R95" s="157" t="str">
        <f t="shared" si="64"/>
        <v>overweight</v>
      </c>
      <c r="S95" s="24"/>
      <c r="T95" s="125">
        <f>AVERAGEIF($N$60:N95,"&lt;&gt;0")</f>
        <v>2.7714285714285714</v>
      </c>
      <c r="U95" s="161" t="s">
        <v>56</v>
      </c>
      <c r="V95" s="162"/>
    </row>
    <row r="96" spans="1:22" x14ac:dyDescent="0.25">
      <c r="A96" s="1">
        <v>41564</v>
      </c>
      <c r="B96" s="45">
        <v>241.4</v>
      </c>
      <c r="C96" s="29">
        <f t="shared" si="53"/>
        <v>50.599999999999994</v>
      </c>
      <c r="D96" s="29">
        <f t="shared" si="54"/>
        <v>81.400000000000006</v>
      </c>
      <c r="E96" s="41">
        <f t="shared" si="62"/>
        <v>0.3833333333333333</v>
      </c>
      <c r="F96" s="7">
        <f t="shared" si="55"/>
        <v>36.16691352762534</v>
      </c>
      <c r="G96" s="4" t="str">
        <f t="shared" si="56"/>
        <v>class II obesity</v>
      </c>
      <c r="H96" s="150"/>
      <c r="L96" s="53" t="s">
        <v>92</v>
      </c>
      <c r="M96" s="73">
        <f>C262</f>
        <v>99.800000000000011</v>
      </c>
      <c r="N96" s="73">
        <f>H262</f>
        <v>-1</v>
      </c>
      <c r="O96" s="63">
        <f t="shared" si="61"/>
        <v>41723</v>
      </c>
      <c r="P96" s="73">
        <f>B262</f>
        <v>192.2</v>
      </c>
      <c r="Q96" s="54">
        <f t="shared" si="63"/>
        <v>28.79569502903724</v>
      </c>
      <c r="R96" s="158" t="str">
        <f t="shared" si="64"/>
        <v>overweight</v>
      </c>
      <c r="S96" s="61"/>
      <c r="T96" s="125">
        <f>AVERAGEIF($N$60:N96,"&lt;&gt;0")</f>
        <v>2.6666666666666665</v>
      </c>
    </row>
    <row r="97" spans="1:20" x14ac:dyDescent="0.25">
      <c r="A97" s="1">
        <v>41565</v>
      </c>
      <c r="B97" s="45">
        <v>240.8</v>
      </c>
      <c r="C97" s="29">
        <f t="shared" si="53"/>
        <v>51.199999999999989</v>
      </c>
      <c r="D97" s="29">
        <f t="shared" si="54"/>
        <v>80.800000000000011</v>
      </c>
      <c r="E97" s="41">
        <f t="shared" si="62"/>
        <v>0.38787878787878777</v>
      </c>
      <c r="F97" s="7">
        <f t="shared" si="55"/>
        <v>36.077020619105973</v>
      </c>
      <c r="G97" s="4" t="str">
        <f t="shared" si="56"/>
        <v>class II obesity</v>
      </c>
      <c r="H97" s="150"/>
      <c r="L97" s="55" t="s">
        <v>93</v>
      </c>
      <c r="M97" s="74">
        <f>C269</f>
        <v>99.800000000000011</v>
      </c>
      <c r="N97" s="74">
        <f>H269</f>
        <v>0</v>
      </c>
      <c r="O97" s="64">
        <f t="shared" si="61"/>
        <v>41730</v>
      </c>
      <c r="P97" s="74">
        <f>B269</f>
        <v>192.2</v>
      </c>
      <c r="Q97" s="32">
        <f t="shared" si="63"/>
        <v>28.79569502903724</v>
      </c>
      <c r="R97" s="157" t="str">
        <f t="shared" si="64"/>
        <v>overweight</v>
      </c>
      <c r="S97" s="24"/>
      <c r="T97" s="125">
        <f>AVERAGEIF($N$60:N97,"&lt;&gt;0")</f>
        <v>2.6666666666666665</v>
      </c>
    </row>
    <row r="98" spans="1:20" x14ac:dyDescent="0.25">
      <c r="A98" s="9">
        <v>41566</v>
      </c>
      <c r="B98" s="30">
        <v>239.4</v>
      </c>
      <c r="C98" s="30">
        <f t="shared" si="53"/>
        <v>52.599999999999994</v>
      </c>
      <c r="D98" s="30">
        <f t="shared" si="54"/>
        <v>79.400000000000006</v>
      </c>
      <c r="E98" s="42">
        <f t="shared" si="62"/>
        <v>0.39848484848484844</v>
      </c>
      <c r="F98" s="10">
        <f t="shared" si="55"/>
        <v>35.867270499227445</v>
      </c>
      <c r="G98" s="11" t="str">
        <f t="shared" si="56"/>
        <v>class II obesity</v>
      </c>
      <c r="H98" s="152"/>
      <c r="J98" s="134" t="s">
        <v>65</v>
      </c>
      <c r="L98" s="53" t="s">
        <v>94</v>
      </c>
      <c r="M98" s="73">
        <f>C276</f>
        <v>99.800000000000011</v>
      </c>
      <c r="N98" s="73">
        <f>H276</f>
        <v>0</v>
      </c>
      <c r="O98" s="63">
        <f t="shared" si="61"/>
        <v>41737</v>
      </c>
      <c r="P98" s="73">
        <f>B276</f>
        <v>192.2</v>
      </c>
      <c r="Q98" s="54">
        <f t="shared" si="63"/>
        <v>28.79569502903724</v>
      </c>
      <c r="R98" s="158" t="str">
        <f t="shared" si="64"/>
        <v>overweight</v>
      </c>
      <c r="S98" s="61"/>
      <c r="T98" s="125">
        <f>AVERAGEIF($N$60:N98,"&lt;&gt;0")</f>
        <v>2.6666666666666665</v>
      </c>
    </row>
    <row r="99" spans="1:20" x14ac:dyDescent="0.25">
      <c r="A99" s="9">
        <v>41567</v>
      </c>
      <c r="B99" s="30">
        <v>239.2</v>
      </c>
      <c r="C99" s="30">
        <f t="shared" ref="C99:C162" si="65">$B$1-B99</f>
        <v>52.800000000000011</v>
      </c>
      <c r="D99" s="30">
        <f t="shared" ref="D99:D162" si="66">B99-$C$1</f>
        <v>79.199999999999989</v>
      </c>
      <c r="E99" s="42">
        <f t="shared" si="62"/>
        <v>0.40000000000000008</v>
      </c>
      <c r="F99" s="10">
        <f t="shared" ref="F99:F162" si="67">B99/(height^2)*703</f>
        <v>35.837306196387658</v>
      </c>
      <c r="G99" s="11" t="str">
        <f t="shared" ref="G99:G162" si="68">IF(F99&lt;18.5,"underweight",IF(F99&lt;25,"normal",IF(F99&lt;30,"overweight",IF(F99&lt;35,"class I obesity",IF(F99&lt;40,"class II obesity", "class III obesity")))))</f>
        <v>class II obesity</v>
      </c>
      <c r="H99" s="152"/>
      <c r="L99" s="55" t="s">
        <v>95</v>
      </c>
      <c r="M99" s="74">
        <f>C283</f>
        <v>99.800000000000011</v>
      </c>
      <c r="N99" s="74">
        <f>H283</f>
        <v>0</v>
      </c>
      <c r="O99" s="64">
        <f t="shared" si="61"/>
        <v>41744</v>
      </c>
      <c r="P99" s="74">
        <f>B283</f>
        <v>192.2</v>
      </c>
      <c r="Q99" s="32">
        <f t="shared" si="63"/>
        <v>28.79569502903724</v>
      </c>
      <c r="R99" s="157" t="str">
        <f t="shared" si="64"/>
        <v>overweight</v>
      </c>
      <c r="S99" s="24"/>
      <c r="T99" s="125">
        <f>AVERAGEIF($N$60:N99,"&lt;&gt;0")</f>
        <v>2.6666666666666665</v>
      </c>
    </row>
    <row r="100" spans="1:20" x14ac:dyDescent="0.25">
      <c r="A100" s="1">
        <v>41568</v>
      </c>
      <c r="B100" s="45">
        <v>239.2</v>
      </c>
      <c r="C100" s="29">
        <f t="shared" si="65"/>
        <v>52.800000000000011</v>
      </c>
      <c r="D100" s="29">
        <f t="shared" si="66"/>
        <v>79.199999999999989</v>
      </c>
      <c r="E100" s="41">
        <f t="shared" ref="E100:E131" si="69">C100/ToLose</f>
        <v>0.40000000000000008</v>
      </c>
      <c r="F100" s="7">
        <f t="shared" si="67"/>
        <v>35.837306196387658</v>
      </c>
      <c r="G100" s="4" t="str">
        <f t="shared" si="68"/>
        <v>class II obesity</v>
      </c>
      <c r="H100" s="150"/>
      <c r="J100" s="134" t="s">
        <v>65</v>
      </c>
      <c r="L100" s="53" t="s">
        <v>96</v>
      </c>
      <c r="M100" s="73">
        <f>C290</f>
        <v>99.800000000000011</v>
      </c>
      <c r="N100" s="73">
        <f>H290</f>
        <v>0</v>
      </c>
      <c r="O100" s="63">
        <f t="shared" si="61"/>
        <v>41751</v>
      </c>
      <c r="P100" s="73">
        <f>B290</f>
        <v>192.2</v>
      </c>
      <c r="Q100" s="54">
        <f t="shared" si="63"/>
        <v>28.79569502903724</v>
      </c>
      <c r="R100" s="158" t="str">
        <f t="shared" si="64"/>
        <v>overweight</v>
      </c>
      <c r="S100" s="61"/>
      <c r="T100" s="125">
        <f>AVERAGEIF($N$60:N100,"&lt;&gt;0")</f>
        <v>2.6666666666666665</v>
      </c>
    </row>
    <row r="101" spans="1:20" x14ac:dyDescent="0.25">
      <c r="A101" s="46">
        <v>41569</v>
      </c>
      <c r="B101" s="65">
        <v>238.4</v>
      </c>
      <c r="C101" s="48">
        <f t="shared" si="65"/>
        <v>53.599999999999994</v>
      </c>
      <c r="D101" s="48">
        <f t="shared" si="66"/>
        <v>78.400000000000006</v>
      </c>
      <c r="E101" s="49">
        <f t="shared" si="69"/>
        <v>0.40606060606060601</v>
      </c>
      <c r="F101" s="12">
        <f t="shared" si="67"/>
        <v>35.717448985028504</v>
      </c>
      <c r="G101" s="27" t="str">
        <f t="shared" si="68"/>
        <v>class II obesity</v>
      </c>
      <c r="H101" s="149">
        <f>B94-B101</f>
        <v>5</v>
      </c>
      <c r="I101" s="132" t="s">
        <v>69</v>
      </c>
      <c r="L101" s="55" t="s">
        <v>97</v>
      </c>
      <c r="M101" s="74">
        <f>C297</f>
        <v>99.800000000000011</v>
      </c>
      <c r="N101" s="74">
        <f>H297</f>
        <v>0</v>
      </c>
      <c r="O101" s="64">
        <f t="shared" si="61"/>
        <v>41758</v>
      </c>
      <c r="P101" s="74">
        <f>B297</f>
        <v>192.2</v>
      </c>
      <c r="Q101" s="32">
        <f t="shared" si="63"/>
        <v>28.79569502903724</v>
      </c>
      <c r="R101" s="157" t="str">
        <f t="shared" si="64"/>
        <v>overweight</v>
      </c>
      <c r="S101" s="24"/>
      <c r="T101" s="125">
        <f>AVERAGEIF($N$60:N101,"&lt;&gt;0")</f>
        <v>2.6666666666666665</v>
      </c>
    </row>
    <row r="102" spans="1:20" x14ac:dyDescent="0.25">
      <c r="A102" s="1">
        <v>41570</v>
      </c>
      <c r="B102" s="45">
        <v>239.2</v>
      </c>
      <c r="C102" s="29">
        <f t="shared" si="65"/>
        <v>52.800000000000011</v>
      </c>
      <c r="D102" s="29">
        <f t="shared" si="66"/>
        <v>79.199999999999989</v>
      </c>
      <c r="E102" s="41">
        <f t="shared" si="69"/>
        <v>0.40000000000000008</v>
      </c>
      <c r="F102" s="7">
        <f t="shared" si="67"/>
        <v>35.837306196387658</v>
      </c>
      <c r="G102" s="4" t="str">
        <f t="shared" si="68"/>
        <v>class II obesity</v>
      </c>
      <c r="H102" s="150"/>
      <c r="J102" s="134" t="s">
        <v>65</v>
      </c>
      <c r="L102" s="53" t="s">
        <v>98</v>
      </c>
      <c r="M102" s="73">
        <f>C304</f>
        <v>99.800000000000011</v>
      </c>
      <c r="N102" s="73">
        <f>H304</f>
        <v>0</v>
      </c>
      <c r="O102" s="63">
        <f t="shared" si="61"/>
        <v>41765</v>
      </c>
      <c r="P102" s="73">
        <f>B304</f>
        <v>192.2</v>
      </c>
      <c r="Q102" s="54">
        <f t="shared" si="63"/>
        <v>28.79569502903724</v>
      </c>
      <c r="R102" s="158" t="str">
        <f t="shared" si="64"/>
        <v>overweight</v>
      </c>
      <c r="S102" s="61"/>
      <c r="T102" s="125">
        <f>AVERAGEIF($N$60:N102,"&lt;&gt;0")</f>
        <v>2.6666666666666665</v>
      </c>
    </row>
    <row r="103" spans="1:20" x14ac:dyDescent="0.25">
      <c r="A103" s="1">
        <v>41571</v>
      </c>
      <c r="B103" s="45">
        <v>238.8</v>
      </c>
      <c r="C103" s="29">
        <f t="shared" si="65"/>
        <v>53.199999999999989</v>
      </c>
      <c r="D103" s="29">
        <f t="shared" si="66"/>
        <v>78.800000000000011</v>
      </c>
      <c r="E103" s="41">
        <f t="shared" si="69"/>
        <v>0.40303030303030296</v>
      </c>
      <c r="F103" s="7">
        <f t="shared" si="67"/>
        <v>35.777377590708085</v>
      </c>
      <c r="G103" s="4" t="str">
        <f t="shared" si="68"/>
        <v>class II obesity</v>
      </c>
      <c r="H103" s="150"/>
      <c r="L103" s="55" t="s">
        <v>99</v>
      </c>
      <c r="M103" s="74">
        <f>C311</f>
        <v>99.800000000000011</v>
      </c>
      <c r="N103" s="74">
        <f>H311</f>
        <v>0</v>
      </c>
      <c r="O103" s="64">
        <f t="shared" si="61"/>
        <v>41772</v>
      </c>
      <c r="P103" s="74">
        <f>B311</f>
        <v>192.2</v>
      </c>
      <c r="Q103" s="32">
        <f t="shared" si="63"/>
        <v>28.79569502903724</v>
      </c>
      <c r="R103" s="157" t="str">
        <f t="shared" si="64"/>
        <v>overweight</v>
      </c>
      <c r="S103" s="24"/>
      <c r="T103" s="125">
        <f>AVERAGEIF($N$60:N103,"&lt;&gt;0")</f>
        <v>2.6666666666666665</v>
      </c>
    </row>
    <row r="104" spans="1:20" x14ac:dyDescent="0.25">
      <c r="A104" s="1">
        <v>41572</v>
      </c>
      <c r="B104" s="45">
        <v>239.2</v>
      </c>
      <c r="C104" s="29">
        <f t="shared" si="65"/>
        <v>52.800000000000011</v>
      </c>
      <c r="D104" s="29">
        <f t="shared" si="66"/>
        <v>79.199999999999989</v>
      </c>
      <c r="E104" s="41">
        <f t="shared" si="69"/>
        <v>0.40000000000000008</v>
      </c>
      <c r="F104" s="7">
        <f t="shared" si="67"/>
        <v>35.837306196387658</v>
      </c>
      <c r="G104" s="4" t="str">
        <f t="shared" si="68"/>
        <v>class II obesity</v>
      </c>
      <c r="H104" s="150"/>
      <c r="L104" s="53" t="s">
        <v>100</v>
      </c>
      <c r="M104" s="73">
        <f>C318</f>
        <v>99.800000000000011</v>
      </c>
      <c r="N104" s="73">
        <f>H318</f>
        <v>0</v>
      </c>
      <c r="O104" s="63">
        <f t="shared" si="61"/>
        <v>41779</v>
      </c>
      <c r="P104" s="73">
        <f>B318</f>
        <v>192.2</v>
      </c>
      <c r="Q104" s="54">
        <f t="shared" si="63"/>
        <v>28.79569502903724</v>
      </c>
      <c r="R104" s="158" t="str">
        <f t="shared" si="64"/>
        <v>overweight</v>
      </c>
      <c r="S104" s="61"/>
      <c r="T104" s="125">
        <f>AVERAGEIF($N$60:N104,"&lt;&gt;0")</f>
        <v>2.6666666666666665</v>
      </c>
    </row>
    <row r="105" spans="1:20" x14ac:dyDescent="0.25">
      <c r="A105" s="9">
        <v>41573</v>
      </c>
      <c r="B105" s="30">
        <v>238</v>
      </c>
      <c r="C105" s="30">
        <f t="shared" si="65"/>
        <v>54</v>
      </c>
      <c r="D105" s="30">
        <f t="shared" si="66"/>
        <v>78</v>
      </c>
      <c r="E105" s="42">
        <f t="shared" si="69"/>
        <v>0.40909090909090912</v>
      </c>
      <c r="F105" s="10">
        <f t="shared" si="67"/>
        <v>35.657520379348924</v>
      </c>
      <c r="G105" s="11" t="str">
        <f t="shared" si="68"/>
        <v>class II obesity</v>
      </c>
      <c r="H105" s="152"/>
      <c r="J105" s="134" t="s">
        <v>65</v>
      </c>
      <c r="L105" s="55" t="s">
        <v>101</v>
      </c>
      <c r="M105" s="74">
        <f>C325</f>
        <v>99.800000000000011</v>
      </c>
      <c r="N105" s="74">
        <f>H325</f>
        <v>0</v>
      </c>
      <c r="O105" s="64">
        <f t="shared" si="61"/>
        <v>41786</v>
      </c>
      <c r="P105" s="74">
        <f>B325</f>
        <v>192.2</v>
      </c>
      <c r="Q105" s="32">
        <f t="shared" si="63"/>
        <v>28.79569502903724</v>
      </c>
      <c r="R105" s="157" t="str">
        <f t="shared" si="64"/>
        <v>overweight</v>
      </c>
      <c r="S105" s="24"/>
      <c r="T105" s="125">
        <f>AVERAGEIF($N$60:N105,"&lt;&gt;0")</f>
        <v>2.6666666666666665</v>
      </c>
    </row>
    <row r="106" spans="1:20" x14ac:dyDescent="0.25">
      <c r="A106" s="9">
        <v>41574</v>
      </c>
      <c r="B106" s="30">
        <v>237.2</v>
      </c>
      <c r="C106" s="30">
        <f t="shared" si="65"/>
        <v>54.800000000000011</v>
      </c>
      <c r="D106" s="30">
        <f t="shared" si="66"/>
        <v>77.199999999999989</v>
      </c>
      <c r="E106" s="42">
        <f t="shared" si="69"/>
        <v>0.41515151515151522</v>
      </c>
      <c r="F106" s="10">
        <f t="shared" si="67"/>
        <v>35.53766316798977</v>
      </c>
      <c r="G106" s="11" t="str">
        <f t="shared" si="68"/>
        <v>class II obesity</v>
      </c>
      <c r="H106" s="152"/>
      <c r="J106" s="134" t="s">
        <v>65</v>
      </c>
      <c r="L106" s="53" t="s">
        <v>102</v>
      </c>
      <c r="M106" s="73">
        <f>C332</f>
        <v>99.800000000000011</v>
      </c>
      <c r="N106" s="73">
        <f>H332</f>
        <v>0</v>
      </c>
      <c r="O106" s="63">
        <f t="shared" si="61"/>
        <v>41793</v>
      </c>
      <c r="P106" s="73">
        <f>B332</f>
        <v>192.2</v>
      </c>
      <c r="Q106" s="54">
        <f t="shared" si="63"/>
        <v>28.79569502903724</v>
      </c>
      <c r="R106" s="158" t="str">
        <f t="shared" si="64"/>
        <v>overweight</v>
      </c>
      <c r="S106" s="61"/>
      <c r="T106" s="125">
        <f>AVERAGEIF($N$60:N106,"&lt;&gt;0")</f>
        <v>2.6666666666666665</v>
      </c>
    </row>
    <row r="107" spans="1:20" x14ac:dyDescent="0.25">
      <c r="A107" s="1">
        <v>41575</v>
      </c>
      <c r="B107" s="45">
        <v>237.2</v>
      </c>
      <c r="C107" s="29">
        <f t="shared" si="65"/>
        <v>54.800000000000011</v>
      </c>
      <c r="D107" s="29">
        <f t="shared" si="66"/>
        <v>77.199999999999989</v>
      </c>
      <c r="E107" s="41">
        <f t="shared" si="69"/>
        <v>0.41515151515151522</v>
      </c>
      <c r="F107" s="7">
        <f t="shared" si="67"/>
        <v>35.53766316798977</v>
      </c>
      <c r="G107" s="4" t="str">
        <f t="shared" si="68"/>
        <v>class II obesity</v>
      </c>
      <c r="H107" s="150"/>
      <c r="L107" s="55" t="s">
        <v>103</v>
      </c>
      <c r="M107" s="74">
        <f>C339</f>
        <v>99.800000000000011</v>
      </c>
      <c r="N107" s="74">
        <f>H339</f>
        <v>0</v>
      </c>
      <c r="O107" s="64">
        <f t="shared" si="61"/>
        <v>41800</v>
      </c>
      <c r="P107" s="74">
        <f>B339</f>
        <v>192.2</v>
      </c>
      <c r="Q107" s="32">
        <f t="shared" si="63"/>
        <v>28.79569502903724</v>
      </c>
      <c r="R107" s="157" t="str">
        <f t="shared" si="64"/>
        <v>overweight</v>
      </c>
      <c r="S107" s="24"/>
      <c r="T107" s="125">
        <f>AVERAGEIF($N$60:N107,"&lt;&gt;0")</f>
        <v>2.6666666666666665</v>
      </c>
    </row>
    <row r="108" spans="1:20" x14ac:dyDescent="0.25">
      <c r="A108" s="46">
        <v>41576</v>
      </c>
      <c r="B108" s="65">
        <v>238</v>
      </c>
      <c r="C108" s="48">
        <f t="shared" si="65"/>
        <v>54</v>
      </c>
      <c r="D108" s="48">
        <f t="shared" si="66"/>
        <v>78</v>
      </c>
      <c r="E108" s="49">
        <f t="shared" si="69"/>
        <v>0.40909090909090912</v>
      </c>
      <c r="F108" s="12">
        <f t="shared" si="67"/>
        <v>35.657520379348924</v>
      </c>
      <c r="G108" s="27" t="str">
        <f t="shared" si="68"/>
        <v>class II obesity</v>
      </c>
      <c r="H108" s="149">
        <f>B101-B108</f>
        <v>0.40000000000000568</v>
      </c>
      <c r="I108" s="132" t="s">
        <v>70</v>
      </c>
      <c r="L108" s="53" t="s">
        <v>104</v>
      </c>
      <c r="M108" s="73">
        <f>C346</f>
        <v>99.800000000000011</v>
      </c>
      <c r="N108" s="73">
        <f>H346</f>
        <v>0</v>
      </c>
      <c r="O108" s="63">
        <f t="shared" si="61"/>
        <v>41807</v>
      </c>
      <c r="P108" s="73">
        <f>B346</f>
        <v>192.2</v>
      </c>
      <c r="Q108" s="54">
        <f t="shared" si="63"/>
        <v>28.79569502903724</v>
      </c>
      <c r="R108" s="158" t="str">
        <f t="shared" si="64"/>
        <v>overweight</v>
      </c>
      <c r="S108" s="61"/>
      <c r="T108" s="125">
        <f>AVERAGEIF($N$60:N108,"&lt;&gt;0")</f>
        <v>2.6666666666666665</v>
      </c>
    </row>
    <row r="109" spans="1:20" x14ac:dyDescent="0.25">
      <c r="A109" s="106">
        <v>41577</v>
      </c>
      <c r="B109" s="120">
        <v>238.8</v>
      </c>
      <c r="C109" s="108">
        <f t="shared" si="65"/>
        <v>53.199999999999989</v>
      </c>
      <c r="D109" s="108">
        <f t="shared" si="66"/>
        <v>78.800000000000011</v>
      </c>
      <c r="E109" s="109">
        <f t="shared" si="69"/>
        <v>0.40303030303030296</v>
      </c>
      <c r="F109" s="110">
        <f t="shared" si="67"/>
        <v>35.777377590708085</v>
      </c>
      <c r="G109" s="111" t="str">
        <f t="shared" si="68"/>
        <v>class II obesity</v>
      </c>
      <c r="H109" s="154"/>
      <c r="I109" s="133" t="s">
        <v>105</v>
      </c>
      <c r="J109" s="134" t="s">
        <v>65</v>
      </c>
      <c r="L109" s="55" t="s">
        <v>106</v>
      </c>
      <c r="M109" s="74">
        <f>C353</f>
        <v>99.800000000000011</v>
      </c>
      <c r="N109" s="74">
        <f>H353</f>
        <v>0</v>
      </c>
      <c r="O109" s="64">
        <f t="shared" si="61"/>
        <v>41814</v>
      </c>
      <c r="P109" s="74">
        <f>B353</f>
        <v>192.2</v>
      </c>
      <c r="Q109" s="32">
        <f t="shared" si="63"/>
        <v>28.79569502903724</v>
      </c>
      <c r="R109" s="157" t="str">
        <f t="shared" si="64"/>
        <v>overweight</v>
      </c>
      <c r="S109" s="24"/>
      <c r="T109" s="125">
        <f>AVERAGEIF($N$60:N109,"&lt;&gt;0")</f>
        <v>2.6666666666666665</v>
      </c>
    </row>
    <row r="110" spans="1:20" x14ac:dyDescent="0.25">
      <c r="A110" s="1">
        <v>41578</v>
      </c>
      <c r="B110" s="45">
        <v>238.2</v>
      </c>
      <c r="C110" s="29">
        <f t="shared" si="65"/>
        <v>53.800000000000011</v>
      </c>
      <c r="D110" s="29">
        <f t="shared" si="66"/>
        <v>78.199999999999989</v>
      </c>
      <c r="E110" s="41">
        <f t="shared" si="69"/>
        <v>0.40757575757575765</v>
      </c>
      <c r="F110" s="7">
        <f t="shared" si="67"/>
        <v>35.68748468218871</v>
      </c>
      <c r="G110" s="4" t="str">
        <f t="shared" si="68"/>
        <v>class II obesity</v>
      </c>
      <c r="H110" s="150"/>
      <c r="J110" s="134" t="s">
        <v>65</v>
      </c>
      <c r="L110" s="53" t="s">
        <v>107</v>
      </c>
      <c r="M110" s="73">
        <f>C360</f>
        <v>99.800000000000011</v>
      </c>
      <c r="N110" s="73">
        <f>H360</f>
        <v>0</v>
      </c>
      <c r="O110" s="63">
        <f t="shared" si="61"/>
        <v>41821</v>
      </c>
      <c r="P110" s="73">
        <f>B360</f>
        <v>192.2</v>
      </c>
      <c r="Q110" s="54">
        <f t="shared" ref="Q110:Q129" si="70">P110/(height^2)*703</f>
        <v>28.79569502903724</v>
      </c>
      <c r="R110" s="158" t="str">
        <f t="shared" ref="R110:R129" si="71">IF(Q110&lt;18.5,"underweight",IF(Q110&lt;25,"normal",IF(Q110&lt;30,"overweight",IF(Q110&lt;35,"class I obesity",IF(Q110&lt;40,"class II obesity", "class III obesity")))))</f>
        <v>overweight</v>
      </c>
      <c r="S110" s="61"/>
      <c r="T110" s="125">
        <f>AVERAGEIF($N$60:N110,"&lt;&gt;0")</f>
        <v>2.6666666666666665</v>
      </c>
    </row>
    <row r="111" spans="1:20" x14ac:dyDescent="0.25">
      <c r="A111" s="1">
        <v>41579</v>
      </c>
      <c r="B111" s="45">
        <v>237.8</v>
      </c>
      <c r="C111" s="29">
        <f t="shared" si="65"/>
        <v>54.199999999999989</v>
      </c>
      <c r="D111" s="29">
        <f t="shared" si="66"/>
        <v>77.800000000000011</v>
      </c>
      <c r="E111" s="41">
        <f t="shared" si="69"/>
        <v>0.41060606060606053</v>
      </c>
      <c r="F111" s="7">
        <f t="shared" si="67"/>
        <v>35.627556076509137</v>
      </c>
      <c r="G111" s="4" t="str">
        <f t="shared" si="68"/>
        <v>class II obesity</v>
      </c>
      <c r="H111" s="150"/>
      <c r="L111" s="55" t="s">
        <v>108</v>
      </c>
      <c r="M111" s="74">
        <f>C367</f>
        <v>99.800000000000011</v>
      </c>
      <c r="N111" s="74">
        <f>H367</f>
        <v>0</v>
      </c>
      <c r="O111" s="64">
        <f t="shared" si="61"/>
        <v>41828</v>
      </c>
      <c r="P111" s="74">
        <f>B367</f>
        <v>192.2</v>
      </c>
      <c r="Q111" s="32">
        <f t="shared" si="70"/>
        <v>28.79569502903724</v>
      </c>
      <c r="R111" s="157" t="str">
        <f t="shared" si="71"/>
        <v>overweight</v>
      </c>
      <c r="S111" s="24"/>
      <c r="T111" s="125">
        <f>AVERAGEIF($N$60:N111,"&lt;&gt;0")</f>
        <v>2.6666666666666665</v>
      </c>
    </row>
    <row r="112" spans="1:20" x14ac:dyDescent="0.25">
      <c r="A112" s="9">
        <v>41580</v>
      </c>
      <c r="B112" s="30">
        <v>237</v>
      </c>
      <c r="C112" s="30">
        <f t="shared" si="65"/>
        <v>55</v>
      </c>
      <c r="D112" s="30">
        <f t="shared" si="66"/>
        <v>77</v>
      </c>
      <c r="E112" s="42">
        <f t="shared" si="69"/>
        <v>0.41666666666666669</v>
      </c>
      <c r="F112" s="10">
        <f t="shared" si="67"/>
        <v>35.507698865149983</v>
      </c>
      <c r="G112" s="11" t="str">
        <f t="shared" si="68"/>
        <v>class II obesity</v>
      </c>
      <c r="H112" s="152"/>
      <c r="J112" s="134" t="s">
        <v>65</v>
      </c>
      <c r="L112" s="53" t="s">
        <v>109</v>
      </c>
      <c r="M112" s="73">
        <f>C374</f>
        <v>99.800000000000011</v>
      </c>
      <c r="N112" s="73">
        <f>H374</f>
        <v>0</v>
      </c>
      <c r="O112" s="63">
        <f t="shared" si="61"/>
        <v>41835</v>
      </c>
      <c r="P112" s="73">
        <f>B374</f>
        <v>192.2</v>
      </c>
      <c r="Q112" s="54">
        <f t="shared" si="70"/>
        <v>28.79569502903724</v>
      </c>
      <c r="R112" s="158" t="str">
        <f t="shared" si="71"/>
        <v>overweight</v>
      </c>
      <c r="S112" s="61"/>
      <c r="T112" s="125">
        <f>AVERAGEIF($N$60:N112,"&lt;&gt;0")</f>
        <v>2.6666666666666665</v>
      </c>
    </row>
    <row r="113" spans="1:20" x14ac:dyDescent="0.25">
      <c r="A113" s="9">
        <v>41581</v>
      </c>
      <c r="B113" s="30">
        <v>236.8</v>
      </c>
      <c r="C113" s="30">
        <f t="shared" si="65"/>
        <v>55.199999999999989</v>
      </c>
      <c r="D113" s="30">
        <f t="shared" si="66"/>
        <v>76.800000000000011</v>
      </c>
      <c r="E113" s="42">
        <f t="shared" si="69"/>
        <v>0.4181818181818181</v>
      </c>
      <c r="F113" s="10">
        <f t="shared" si="67"/>
        <v>35.477734562310197</v>
      </c>
      <c r="G113" s="11" t="str">
        <f t="shared" si="68"/>
        <v>class II obesity</v>
      </c>
      <c r="H113" s="152"/>
      <c r="L113" s="55" t="s">
        <v>110</v>
      </c>
      <c r="M113" s="74">
        <f>C381</f>
        <v>99.800000000000011</v>
      </c>
      <c r="N113" s="74">
        <f>H381</f>
        <v>0</v>
      </c>
      <c r="O113" s="64">
        <f t="shared" si="61"/>
        <v>41842</v>
      </c>
      <c r="P113" s="74">
        <f>B381</f>
        <v>192.2</v>
      </c>
      <c r="Q113" s="32">
        <f t="shared" si="70"/>
        <v>28.79569502903724</v>
      </c>
      <c r="R113" s="157" t="str">
        <f t="shared" si="71"/>
        <v>overweight</v>
      </c>
      <c r="S113" s="24"/>
      <c r="T113" s="125">
        <f>AVERAGEIF($N$60:N113,"&lt;&gt;0")</f>
        <v>2.6666666666666665</v>
      </c>
    </row>
    <row r="114" spans="1:20" x14ac:dyDescent="0.25">
      <c r="A114" s="1">
        <v>41582</v>
      </c>
      <c r="B114" s="45">
        <v>236</v>
      </c>
      <c r="C114" s="29">
        <f t="shared" si="65"/>
        <v>56</v>
      </c>
      <c r="D114" s="29">
        <f t="shared" si="66"/>
        <v>76</v>
      </c>
      <c r="E114" s="41">
        <f t="shared" si="69"/>
        <v>0.42424242424242425</v>
      </c>
      <c r="F114" s="7">
        <f t="shared" si="67"/>
        <v>35.357877350951036</v>
      </c>
      <c r="G114" s="4" t="str">
        <f t="shared" si="68"/>
        <v>class II obesity</v>
      </c>
      <c r="H114" s="150"/>
      <c r="J114" s="134" t="s">
        <v>65</v>
      </c>
      <c r="L114" s="53" t="s">
        <v>111</v>
      </c>
      <c r="M114" s="73">
        <f>C388</f>
        <v>99.800000000000011</v>
      </c>
      <c r="N114" s="73">
        <f>H388</f>
        <v>0</v>
      </c>
      <c r="O114" s="63">
        <f t="shared" si="61"/>
        <v>41849</v>
      </c>
      <c r="P114" s="73">
        <f>B388</f>
        <v>192.2</v>
      </c>
      <c r="Q114" s="54">
        <f t="shared" si="70"/>
        <v>28.79569502903724</v>
      </c>
      <c r="R114" s="158" t="str">
        <f t="shared" si="71"/>
        <v>overweight</v>
      </c>
      <c r="S114" s="61"/>
      <c r="T114" s="125">
        <f>AVERAGEIF($N$60:N114,"&lt;&gt;0")</f>
        <v>2.6666666666666665</v>
      </c>
    </row>
    <row r="115" spans="1:20" x14ac:dyDescent="0.25">
      <c r="A115" s="46">
        <v>41583</v>
      </c>
      <c r="B115" s="65">
        <v>235.2</v>
      </c>
      <c r="C115" s="48">
        <f t="shared" si="65"/>
        <v>56.800000000000011</v>
      </c>
      <c r="D115" s="48">
        <f t="shared" si="66"/>
        <v>75.199999999999989</v>
      </c>
      <c r="E115" s="49">
        <f t="shared" si="69"/>
        <v>0.43030303030303041</v>
      </c>
      <c r="F115" s="12">
        <f t="shared" si="67"/>
        <v>35.238020139591875</v>
      </c>
      <c r="G115" s="27" t="str">
        <f t="shared" si="68"/>
        <v>class II obesity</v>
      </c>
      <c r="H115" s="149">
        <f>B108-B115</f>
        <v>2.8000000000000114</v>
      </c>
      <c r="I115" s="132" t="s">
        <v>71</v>
      </c>
      <c r="L115" s="55" t="s">
        <v>112</v>
      </c>
      <c r="M115" s="74">
        <f>C395</f>
        <v>99.800000000000011</v>
      </c>
      <c r="N115" s="62">
        <f>H395</f>
        <v>0</v>
      </c>
      <c r="O115" s="64">
        <f t="shared" si="61"/>
        <v>41856</v>
      </c>
      <c r="P115" s="74">
        <f>B395</f>
        <v>192.2</v>
      </c>
      <c r="Q115" s="32">
        <f t="shared" si="70"/>
        <v>28.79569502903724</v>
      </c>
      <c r="R115" s="157" t="str">
        <f t="shared" si="71"/>
        <v>overweight</v>
      </c>
      <c r="S115" s="24"/>
    </row>
    <row r="116" spans="1:20" x14ac:dyDescent="0.25">
      <c r="A116" s="1">
        <v>41584</v>
      </c>
      <c r="B116" s="45">
        <v>235.8</v>
      </c>
      <c r="C116" s="29">
        <f t="shared" si="65"/>
        <v>56.199999999999989</v>
      </c>
      <c r="D116" s="29">
        <f t="shared" si="66"/>
        <v>75.800000000000011</v>
      </c>
      <c r="E116" s="41">
        <f t="shared" si="69"/>
        <v>0.42575757575757567</v>
      </c>
      <c r="F116" s="7">
        <f t="shared" si="67"/>
        <v>35.327913048111249</v>
      </c>
      <c r="G116" s="4" t="str">
        <f t="shared" si="68"/>
        <v>class II obesity</v>
      </c>
      <c r="H116" s="150"/>
      <c r="L116" s="53" t="s">
        <v>113</v>
      </c>
      <c r="M116" s="73">
        <f>C402</f>
        <v>99.800000000000011</v>
      </c>
      <c r="N116" s="52">
        <f>H402</f>
        <v>0</v>
      </c>
      <c r="O116" s="63">
        <f t="shared" si="61"/>
        <v>41863</v>
      </c>
      <c r="P116" s="73">
        <f>B402</f>
        <v>192.2</v>
      </c>
      <c r="Q116" s="54">
        <f t="shared" si="70"/>
        <v>28.79569502903724</v>
      </c>
      <c r="R116" s="158" t="str">
        <f t="shared" si="71"/>
        <v>overweight</v>
      </c>
      <c r="S116" s="61"/>
    </row>
    <row r="117" spans="1:20" x14ac:dyDescent="0.25">
      <c r="A117" s="1">
        <v>41585</v>
      </c>
      <c r="B117" s="45">
        <v>236.2</v>
      </c>
      <c r="C117" s="29">
        <f t="shared" si="65"/>
        <v>55.800000000000011</v>
      </c>
      <c r="D117" s="29">
        <f t="shared" si="66"/>
        <v>76.199999999999989</v>
      </c>
      <c r="E117" s="41">
        <f t="shared" si="69"/>
        <v>0.42272727272727284</v>
      </c>
      <c r="F117" s="7">
        <f t="shared" si="67"/>
        <v>35.387841653790822</v>
      </c>
      <c r="G117" s="4" t="str">
        <f t="shared" si="68"/>
        <v>class II obesity</v>
      </c>
      <c r="H117" s="150"/>
      <c r="J117" s="134" t="s">
        <v>65</v>
      </c>
      <c r="L117" s="55" t="s">
        <v>114</v>
      </c>
      <c r="M117" s="74">
        <f>C409</f>
        <v>99.800000000000011</v>
      </c>
      <c r="N117" s="62">
        <f>H409</f>
        <v>0</v>
      </c>
      <c r="O117" s="64">
        <f t="shared" si="61"/>
        <v>41870</v>
      </c>
      <c r="P117" s="74">
        <f>B409</f>
        <v>192.2</v>
      </c>
      <c r="Q117" s="32">
        <f t="shared" si="70"/>
        <v>28.79569502903724</v>
      </c>
      <c r="R117" s="157" t="str">
        <f t="shared" si="71"/>
        <v>overweight</v>
      </c>
      <c r="S117" s="24"/>
    </row>
    <row r="118" spans="1:20" x14ac:dyDescent="0.25">
      <c r="A118" s="1">
        <v>41586</v>
      </c>
      <c r="B118" s="45">
        <v>233.6</v>
      </c>
      <c r="C118" s="29">
        <f t="shared" si="65"/>
        <v>58.400000000000006</v>
      </c>
      <c r="D118" s="29">
        <f t="shared" si="66"/>
        <v>73.599999999999994</v>
      </c>
      <c r="E118" s="41">
        <f t="shared" si="69"/>
        <v>0.44242424242424244</v>
      </c>
      <c r="F118" s="7">
        <f t="shared" si="67"/>
        <v>34.998305716873567</v>
      </c>
      <c r="G118" s="4" t="str">
        <f t="shared" si="68"/>
        <v>class I obesity</v>
      </c>
      <c r="H118" s="150"/>
      <c r="L118" s="53" t="s">
        <v>115</v>
      </c>
      <c r="M118" s="73">
        <f>C416</f>
        <v>99.800000000000011</v>
      </c>
      <c r="N118" s="52">
        <f>H416</f>
        <v>0</v>
      </c>
      <c r="O118" s="63">
        <f t="shared" si="61"/>
        <v>41877</v>
      </c>
      <c r="P118" s="73">
        <f>B416</f>
        <v>192.2</v>
      </c>
      <c r="Q118" s="54">
        <f t="shared" si="70"/>
        <v>28.79569502903724</v>
      </c>
      <c r="R118" s="158" t="str">
        <f t="shared" si="71"/>
        <v>overweight</v>
      </c>
      <c r="S118" s="61"/>
    </row>
    <row r="119" spans="1:20" x14ac:dyDescent="0.25">
      <c r="A119" s="9">
        <v>41587</v>
      </c>
      <c r="B119" s="30">
        <v>233.4</v>
      </c>
      <c r="C119" s="30">
        <f t="shared" si="65"/>
        <v>58.599999999999994</v>
      </c>
      <c r="D119" s="30">
        <f t="shared" si="66"/>
        <v>73.400000000000006</v>
      </c>
      <c r="E119" s="42">
        <f t="shared" si="69"/>
        <v>0.44393939393939391</v>
      </c>
      <c r="F119" s="10">
        <f t="shared" si="67"/>
        <v>34.96834141403378</v>
      </c>
      <c r="G119" s="11" t="str">
        <f t="shared" si="68"/>
        <v>class I obesity</v>
      </c>
      <c r="H119" s="152"/>
      <c r="J119" s="134" t="s">
        <v>65</v>
      </c>
      <c r="L119" s="55" t="s">
        <v>116</v>
      </c>
      <c r="M119" s="74">
        <f>C423</f>
        <v>99.800000000000011</v>
      </c>
      <c r="N119" s="62">
        <f>H423</f>
        <v>0</v>
      </c>
      <c r="O119" s="64">
        <f t="shared" si="61"/>
        <v>41884</v>
      </c>
      <c r="P119" s="74">
        <f>B423</f>
        <v>192.2</v>
      </c>
      <c r="Q119" s="32">
        <f t="shared" si="70"/>
        <v>28.79569502903724</v>
      </c>
      <c r="R119" s="157" t="str">
        <f t="shared" si="71"/>
        <v>overweight</v>
      </c>
      <c r="S119" s="24"/>
    </row>
    <row r="120" spans="1:20" x14ac:dyDescent="0.25">
      <c r="A120" s="9">
        <v>41588</v>
      </c>
      <c r="B120" s="30">
        <v>233.4</v>
      </c>
      <c r="C120" s="30">
        <f t="shared" si="65"/>
        <v>58.599999999999994</v>
      </c>
      <c r="D120" s="30">
        <f t="shared" si="66"/>
        <v>73.400000000000006</v>
      </c>
      <c r="E120" s="42">
        <f t="shared" si="69"/>
        <v>0.44393939393939391</v>
      </c>
      <c r="F120" s="10">
        <f t="shared" si="67"/>
        <v>34.96834141403378</v>
      </c>
      <c r="G120" s="11" t="str">
        <f t="shared" si="68"/>
        <v>class I obesity</v>
      </c>
      <c r="H120" s="152"/>
      <c r="L120" s="53" t="s">
        <v>117</v>
      </c>
      <c r="M120" s="73">
        <f>C430</f>
        <v>99.800000000000011</v>
      </c>
      <c r="N120" s="52">
        <f>H430</f>
        <v>0</v>
      </c>
      <c r="O120" s="63">
        <f t="shared" si="61"/>
        <v>41891</v>
      </c>
      <c r="P120" s="73">
        <f>B430</f>
        <v>192.2</v>
      </c>
      <c r="Q120" s="54">
        <f t="shared" si="70"/>
        <v>28.79569502903724</v>
      </c>
      <c r="R120" s="158" t="str">
        <f t="shared" si="71"/>
        <v>overweight</v>
      </c>
      <c r="S120" s="61"/>
    </row>
    <row r="121" spans="1:20" x14ac:dyDescent="0.25">
      <c r="A121" s="1">
        <v>41589</v>
      </c>
      <c r="B121" s="45">
        <v>232.8</v>
      </c>
      <c r="C121" s="29">
        <f t="shared" si="65"/>
        <v>59.199999999999989</v>
      </c>
      <c r="D121" s="29">
        <f t="shared" si="66"/>
        <v>72.800000000000011</v>
      </c>
      <c r="E121" s="41">
        <f t="shared" si="69"/>
        <v>0.44848484848484838</v>
      </c>
      <c r="F121" s="7">
        <f t="shared" si="67"/>
        <v>34.878448505514413</v>
      </c>
      <c r="G121" s="4" t="str">
        <f t="shared" si="68"/>
        <v>class I obesity</v>
      </c>
      <c r="H121" s="150"/>
      <c r="L121" s="55" t="s">
        <v>118</v>
      </c>
      <c r="M121" s="74">
        <f>C437</f>
        <v>99.800000000000011</v>
      </c>
      <c r="N121" s="62">
        <f>H437</f>
        <v>0</v>
      </c>
      <c r="O121" s="64">
        <f t="shared" si="61"/>
        <v>41898</v>
      </c>
      <c r="P121" s="74">
        <f>B437</f>
        <v>192.2</v>
      </c>
      <c r="Q121" s="32">
        <f t="shared" si="70"/>
        <v>28.79569502903724</v>
      </c>
      <c r="R121" s="157" t="str">
        <f t="shared" si="71"/>
        <v>overweight</v>
      </c>
      <c r="S121" s="24"/>
    </row>
    <row r="122" spans="1:20" x14ac:dyDescent="0.25">
      <c r="A122" s="46">
        <v>41590</v>
      </c>
      <c r="B122" s="65">
        <v>232.6</v>
      </c>
      <c r="C122" s="48">
        <f t="shared" si="65"/>
        <v>59.400000000000006</v>
      </c>
      <c r="D122" s="48">
        <f t="shared" si="66"/>
        <v>72.599999999999994</v>
      </c>
      <c r="E122" s="49">
        <f t="shared" si="69"/>
        <v>0.45000000000000007</v>
      </c>
      <c r="F122" s="12">
        <f t="shared" si="67"/>
        <v>34.848484202674619</v>
      </c>
      <c r="G122" s="27" t="str">
        <f t="shared" si="68"/>
        <v>class I obesity</v>
      </c>
      <c r="H122" s="149">
        <f>B115-B122</f>
        <v>2.5999999999999943</v>
      </c>
      <c r="I122" s="132" t="s">
        <v>72</v>
      </c>
      <c r="L122" s="53" t="s">
        <v>119</v>
      </c>
      <c r="M122" s="73">
        <f>C444</f>
        <v>99.800000000000011</v>
      </c>
      <c r="N122" s="52">
        <f>H444</f>
        <v>0</v>
      </c>
      <c r="O122" s="63">
        <f t="shared" si="61"/>
        <v>41905</v>
      </c>
      <c r="P122" s="73">
        <f>B444</f>
        <v>192.2</v>
      </c>
      <c r="Q122" s="54">
        <f t="shared" si="70"/>
        <v>28.79569502903724</v>
      </c>
      <c r="R122" s="158" t="str">
        <f t="shared" si="71"/>
        <v>overweight</v>
      </c>
      <c r="S122" s="61"/>
    </row>
    <row r="123" spans="1:20" x14ac:dyDescent="0.25">
      <c r="A123" s="1">
        <v>41591</v>
      </c>
      <c r="B123" s="45">
        <v>232.6</v>
      </c>
      <c r="C123" s="29">
        <f t="shared" si="65"/>
        <v>59.400000000000006</v>
      </c>
      <c r="D123" s="29">
        <f t="shared" si="66"/>
        <v>72.599999999999994</v>
      </c>
      <c r="E123" s="41">
        <f t="shared" si="69"/>
        <v>0.45000000000000007</v>
      </c>
      <c r="F123" s="7">
        <f t="shared" si="67"/>
        <v>34.848484202674619</v>
      </c>
      <c r="G123" s="4" t="str">
        <f t="shared" si="68"/>
        <v>class I obesity</v>
      </c>
      <c r="H123" s="150"/>
      <c r="L123" s="55" t="s">
        <v>120</v>
      </c>
      <c r="M123" s="74">
        <f>C451</f>
        <v>99.800000000000011</v>
      </c>
      <c r="N123" s="62">
        <f>H451</f>
        <v>0</v>
      </c>
      <c r="O123" s="64">
        <f t="shared" si="61"/>
        <v>41912</v>
      </c>
      <c r="P123" s="74">
        <f>B451</f>
        <v>192.2</v>
      </c>
      <c r="Q123" s="32">
        <f t="shared" si="70"/>
        <v>28.79569502903724</v>
      </c>
      <c r="R123" s="157" t="str">
        <f t="shared" si="71"/>
        <v>overweight</v>
      </c>
      <c r="S123" s="24"/>
    </row>
    <row r="124" spans="1:20" x14ac:dyDescent="0.25">
      <c r="A124" s="1">
        <v>41592</v>
      </c>
      <c r="B124" s="45">
        <v>232.4</v>
      </c>
      <c r="C124" s="29">
        <f t="shared" si="65"/>
        <v>59.599999999999994</v>
      </c>
      <c r="D124" s="29">
        <f t="shared" si="66"/>
        <v>72.400000000000006</v>
      </c>
      <c r="E124" s="41">
        <f t="shared" si="69"/>
        <v>0.45151515151515148</v>
      </c>
      <c r="F124" s="7">
        <f t="shared" si="67"/>
        <v>34.818519899834833</v>
      </c>
      <c r="G124" s="4" t="str">
        <f t="shared" si="68"/>
        <v>class I obesity</v>
      </c>
      <c r="H124" s="150"/>
      <c r="J124" s="134" t="s">
        <v>65</v>
      </c>
      <c r="L124" s="53" t="s">
        <v>121</v>
      </c>
      <c r="M124" s="73">
        <f>C458</f>
        <v>99.800000000000011</v>
      </c>
      <c r="N124" s="52">
        <f>H458</f>
        <v>0</v>
      </c>
      <c r="O124" s="63">
        <f t="shared" si="61"/>
        <v>41919</v>
      </c>
      <c r="P124" s="73">
        <f>B458</f>
        <v>192.2</v>
      </c>
      <c r="Q124" s="54">
        <f t="shared" si="70"/>
        <v>28.79569502903724</v>
      </c>
      <c r="R124" s="158" t="str">
        <f t="shared" si="71"/>
        <v>overweight</v>
      </c>
      <c r="S124" s="61"/>
    </row>
    <row r="125" spans="1:20" x14ac:dyDescent="0.25">
      <c r="A125" s="1">
        <v>41593</v>
      </c>
      <c r="B125" s="45">
        <v>230.8</v>
      </c>
      <c r="C125" s="29">
        <f t="shared" si="65"/>
        <v>61.199999999999989</v>
      </c>
      <c r="D125" s="29">
        <f t="shared" si="66"/>
        <v>70.800000000000011</v>
      </c>
      <c r="E125" s="41">
        <f t="shared" si="69"/>
        <v>0.46363636363636357</v>
      </c>
      <c r="F125" s="7">
        <f t="shared" si="67"/>
        <v>34.578805477116525</v>
      </c>
      <c r="G125" s="4" t="str">
        <f t="shared" si="68"/>
        <v>class I obesity</v>
      </c>
      <c r="H125" s="150"/>
      <c r="J125" s="134" t="s">
        <v>65</v>
      </c>
      <c r="L125" s="55" t="s">
        <v>122</v>
      </c>
      <c r="M125" s="74">
        <f>C465</f>
        <v>99.800000000000011</v>
      </c>
      <c r="N125" s="62">
        <f>H465</f>
        <v>0</v>
      </c>
      <c r="O125" s="64">
        <f t="shared" si="61"/>
        <v>41926</v>
      </c>
      <c r="P125" s="74">
        <f>B465</f>
        <v>192.2</v>
      </c>
      <c r="Q125" s="32">
        <f t="shared" si="70"/>
        <v>28.79569502903724</v>
      </c>
      <c r="R125" s="157" t="str">
        <f t="shared" si="71"/>
        <v>overweight</v>
      </c>
      <c r="S125" s="24"/>
    </row>
    <row r="126" spans="1:20" x14ac:dyDescent="0.25">
      <c r="A126" s="9">
        <v>41594</v>
      </c>
      <c r="B126" s="30">
        <v>231.6</v>
      </c>
      <c r="C126" s="30">
        <f t="shared" si="65"/>
        <v>60.400000000000006</v>
      </c>
      <c r="D126" s="30">
        <f t="shared" si="66"/>
        <v>71.599999999999994</v>
      </c>
      <c r="E126" s="42">
        <f t="shared" si="69"/>
        <v>0.45757575757575764</v>
      </c>
      <c r="F126" s="10">
        <f t="shared" si="67"/>
        <v>34.698662688475679</v>
      </c>
      <c r="G126" s="11" t="str">
        <f t="shared" si="68"/>
        <v>class I obesity</v>
      </c>
      <c r="H126" s="152"/>
      <c r="I126" s="132" t="s">
        <v>17</v>
      </c>
      <c r="L126" s="53" t="s">
        <v>123</v>
      </c>
      <c r="M126" s="73">
        <f>C472</f>
        <v>99.800000000000011</v>
      </c>
      <c r="N126" s="52">
        <f>H472</f>
        <v>0</v>
      </c>
      <c r="O126" s="63">
        <f t="shared" si="61"/>
        <v>41933</v>
      </c>
      <c r="P126" s="73">
        <f>B472</f>
        <v>192.2</v>
      </c>
      <c r="Q126" s="54">
        <f t="shared" si="70"/>
        <v>28.79569502903724</v>
      </c>
      <c r="R126" s="158" t="str">
        <f t="shared" si="71"/>
        <v>overweight</v>
      </c>
      <c r="S126" s="61"/>
    </row>
    <row r="127" spans="1:20" x14ac:dyDescent="0.25">
      <c r="A127" s="9">
        <v>41595</v>
      </c>
      <c r="B127" s="30">
        <v>231.6</v>
      </c>
      <c r="C127" s="30">
        <f t="shared" si="65"/>
        <v>60.400000000000006</v>
      </c>
      <c r="D127" s="30">
        <f t="shared" si="66"/>
        <v>71.599999999999994</v>
      </c>
      <c r="E127" s="42">
        <f t="shared" si="69"/>
        <v>0.45757575757575764</v>
      </c>
      <c r="F127" s="10">
        <f t="shared" si="67"/>
        <v>34.698662688475679</v>
      </c>
      <c r="G127" s="11" t="str">
        <f t="shared" si="68"/>
        <v>class I obesity</v>
      </c>
      <c r="H127" s="152"/>
      <c r="I127" s="132" t="s">
        <v>17</v>
      </c>
      <c r="J127" s="134" t="s">
        <v>65</v>
      </c>
      <c r="L127" s="55" t="s">
        <v>124</v>
      </c>
      <c r="M127" s="74">
        <f>C479</f>
        <v>99.800000000000011</v>
      </c>
      <c r="N127" s="62">
        <f>H479</f>
        <v>0</v>
      </c>
      <c r="O127" s="64">
        <f t="shared" si="61"/>
        <v>41940</v>
      </c>
      <c r="P127" s="74">
        <f>B479</f>
        <v>192.2</v>
      </c>
      <c r="Q127" s="32">
        <f t="shared" si="70"/>
        <v>28.79569502903724</v>
      </c>
      <c r="R127" s="157" t="str">
        <f t="shared" si="71"/>
        <v>overweight</v>
      </c>
      <c r="S127" s="24"/>
    </row>
    <row r="128" spans="1:20" x14ac:dyDescent="0.25">
      <c r="A128" s="1">
        <v>41596</v>
      </c>
      <c r="B128" s="45">
        <v>229.6</v>
      </c>
      <c r="C128" s="29">
        <f t="shared" si="65"/>
        <v>62.400000000000006</v>
      </c>
      <c r="D128" s="29">
        <f t="shared" si="66"/>
        <v>69.599999999999994</v>
      </c>
      <c r="E128" s="41">
        <f t="shared" si="69"/>
        <v>0.47272727272727277</v>
      </c>
      <c r="F128" s="7">
        <f t="shared" si="67"/>
        <v>34.399019660077784</v>
      </c>
      <c r="G128" s="4" t="str">
        <f t="shared" si="68"/>
        <v>class I obesity</v>
      </c>
      <c r="H128" s="150"/>
      <c r="I128" s="132" t="s">
        <v>17</v>
      </c>
      <c r="L128" s="53" t="s">
        <v>125</v>
      </c>
      <c r="M128" s="73">
        <f>C486</f>
        <v>99.800000000000011</v>
      </c>
      <c r="N128" s="52">
        <f>H486</f>
        <v>0</v>
      </c>
      <c r="O128" s="63">
        <f>O127+7</f>
        <v>41947</v>
      </c>
      <c r="P128" s="73">
        <f>B486</f>
        <v>192.2</v>
      </c>
      <c r="Q128" s="54">
        <f t="shared" si="70"/>
        <v>28.79569502903724</v>
      </c>
      <c r="R128" s="158" t="str">
        <f t="shared" si="71"/>
        <v>overweight</v>
      </c>
      <c r="S128" s="61"/>
    </row>
    <row r="129" spans="1:21" x14ac:dyDescent="0.25">
      <c r="A129" s="46">
        <v>41597</v>
      </c>
      <c r="B129" s="65">
        <v>229.6</v>
      </c>
      <c r="C129" s="48">
        <f t="shared" si="65"/>
        <v>62.400000000000006</v>
      </c>
      <c r="D129" s="48">
        <f t="shared" si="66"/>
        <v>69.599999999999994</v>
      </c>
      <c r="E129" s="49">
        <f t="shared" si="69"/>
        <v>0.47272727272727277</v>
      </c>
      <c r="F129" s="12">
        <f t="shared" si="67"/>
        <v>34.399019660077784</v>
      </c>
      <c r="G129" s="27" t="str">
        <f t="shared" si="68"/>
        <v>class I obesity</v>
      </c>
      <c r="H129" s="149">
        <f>B122-B129</f>
        <v>3</v>
      </c>
      <c r="I129" s="132" t="s">
        <v>73</v>
      </c>
      <c r="L129" s="85" t="s">
        <v>126</v>
      </c>
      <c r="M129" s="86">
        <f>C493</f>
        <v>99.800000000000011</v>
      </c>
      <c r="N129" s="87">
        <f>H493</f>
        <v>0</v>
      </c>
      <c r="O129" s="88">
        <f>O128+7</f>
        <v>41954</v>
      </c>
      <c r="P129" s="86">
        <f>B493</f>
        <v>192.2</v>
      </c>
      <c r="Q129" s="23">
        <f t="shared" si="70"/>
        <v>28.79569502903724</v>
      </c>
      <c r="R129" s="157" t="str">
        <f t="shared" si="71"/>
        <v>overweight</v>
      </c>
      <c r="S129" s="24"/>
    </row>
    <row r="130" spans="1:21" x14ac:dyDescent="0.25">
      <c r="A130" s="1">
        <v>41598</v>
      </c>
      <c r="B130" s="45">
        <v>229.2</v>
      </c>
      <c r="C130" s="29">
        <f t="shared" si="65"/>
        <v>62.800000000000011</v>
      </c>
      <c r="D130" s="29">
        <f t="shared" si="66"/>
        <v>69.199999999999989</v>
      </c>
      <c r="E130" s="41">
        <f t="shared" si="69"/>
        <v>0.47575757575757582</v>
      </c>
      <c r="F130" s="7">
        <f t="shared" si="67"/>
        <v>34.339091054398203</v>
      </c>
      <c r="G130" s="4" t="str">
        <f t="shared" si="68"/>
        <v>class I obesity</v>
      </c>
      <c r="H130" s="150"/>
      <c r="J130" s="134" t="s">
        <v>65</v>
      </c>
    </row>
    <row r="131" spans="1:21" x14ac:dyDescent="0.25">
      <c r="A131" s="1">
        <v>41599</v>
      </c>
      <c r="B131" s="45">
        <v>228.4</v>
      </c>
      <c r="C131" s="29">
        <f t="shared" si="65"/>
        <v>63.599999999999994</v>
      </c>
      <c r="D131" s="29">
        <f t="shared" si="66"/>
        <v>68.400000000000006</v>
      </c>
      <c r="E131" s="41">
        <f t="shared" si="69"/>
        <v>0.48181818181818176</v>
      </c>
      <c r="F131" s="7">
        <f t="shared" si="67"/>
        <v>34.219233843039056</v>
      </c>
      <c r="G131" s="4" t="str">
        <f t="shared" si="68"/>
        <v>class I obesity</v>
      </c>
      <c r="H131" s="150"/>
      <c r="J131" s="134" t="s">
        <v>65</v>
      </c>
    </row>
    <row r="132" spans="1:21" x14ac:dyDescent="0.25">
      <c r="A132" s="1">
        <v>41600</v>
      </c>
      <c r="B132" s="45">
        <v>228</v>
      </c>
      <c r="C132" s="29">
        <f t="shared" si="65"/>
        <v>64</v>
      </c>
      <c r="D132" s="29">
        <f t="shared" si="66"/>
        <v>68</v>
      </c>
      <c r="E132" s="41">
        <f t="shared" ref="E132:E163" si="72">C132/ToLose</f>
        <v>0.48484848484848486</v>
      </c>
      <c r="F132" s="7">
        <f t="shared" si="67"/>
        <v>34.159305237359476</v>
      </c>
      <c r="G132" s="4" t="str">
        <f t="shared" si="68"/>
        <v>class I obesity</v>
      </c>
      <c r="H132" s="150"/>
    </row>
    <row r="133" spans="1:21" x14ac:dyDescent="0.25">
      <c r="A133" s="9">
        <v>41601</v>
      </c>
      <c r="B133" s="30">
        <v>228.4</v>
      </c>
      <c r="C133" s="30">
        <f t="shared" si="65"/>
        <v>63.599999999999994</v>
      </c>
      <c r="D133" s="30">
        <f t="shared" si="66"/>
        <v>68.400000000000006</v>
      </c>
      <c r="E133" s="42">
        <f t="shared" si="72"/>
        <v>0.48181818181818176</v>
      </c>
      <c r="F133" s="10">
        <f t="shared" si="67"/>
        <v>34.219233843039056</v>
      </c>
      <c r="G133" s="11" t="str">
        <f t="shared" si="68"/>
        <v>class I obesity</v>
      </c>
      <c r="H133" s="152"/>
    </row>
    <row r="134" spans="1:21" x14ac:dyDescent="0.25">
      <c r="A134" s="9">
        <v>41602</v>
      </c>
      <c r="B134" s="30">
        <v>227.6</v>
      </c>
      <c r="C134" s="30">
        <f t="shared" si="65"/>
        <v>64.400000000000006</v>
      </c>
      <c r="D134" s="30">
        <f t="shared" si="66"/>
        <v>67.599999999999994</v>
      </c>
      <c r="E134" s="42">
        <f t="shared" si="72"/>
        <v>0.48787878787878791</v>
      </c>
      <c r="F134" s="10">
        <f t="shared" si="67"/>
        <v>34.099376631679895</v>
      </c>
      <c r="G134" s="11" t="str">
        <f t="shared" si="68"/>
        <v>class I obesity</v>
      </c>
      <c r="H134" s="152"/>
      <c r="J134" s="134" t="s">
        <v>65</v>
      </c>
    </row>
    <row r="135" spans="1:21" x14ac:dyDescent="0.25">
      <c r="A135" s="1">
        <v>41603</v>
      </c>
      <c r="B135" s="45">
        <v>226.4</v>
      </c>
      <c r="C135" s="29">
        <f t="shared" si="65"/>
        <v>65.599999999999994</v>
      </c>
      <c r="D135" s="29">
        <f t="shared" si="66"/>
        <v>66.400000000000006</v>
      </c>
      <c r="E135" s="41">
        <f t="shared" si="72"/>
        <v>0.49696969696969695</v>
      </c>
      <c r="F135" s="7">
        <f t="shared" si="67"/>
        <v>33.919590814641161</v>
      </c>
      <c r="G135" s="4" t="str">
        <f t="shared" si="68"/>
        <v>class I obesity</v>
      </c>
      <c r="H135" s="150"/>
      <c r="J135" s="134" t="s">
        <v>65</v>
      </c>
    </row>
    <row r="136" spans="1:21" x14ac:dyDescent="0.25">
      <c r="A136" s="46">
        <v>41604</v>
      </c>
      <c r="B136" s="65">
        <v>227.2</v>
      </c>
      <c r="C136" s="48">
        <f t="shared" si="65"/>
        <v>64.800000000000011</v>
      </c>
      <c r="D136" s="48">
        <f t="shared" si="66"/>
        <v>67.199999999999989</v>
      </c>
      <c r="E136" s="49">
        <f t="shared" si="72"/>
        <v>0.49090909090909102</v>
      </c>
      <c r="F136" s="12">
        <f t="shared" si="67"/>
        <v>34.039448026000322</v>
      </c>
      <c r="G136" s="27" t="str">
        <f t="shared" si="68"/>
        <v>class I obesity</v>
      </c>
      <c r="H136" s="149">
        <f>B129-B136</f>
        <v>2.4000000000000057</v>
      </c>
      <c r="I136" s="132" t="s">
        <v>75</v>
      </c>
      <c r="J136" s="134" t="s">
        <v>65</v>
      </c>
    </row>
    <row r="137" spans="1:21" x14ac:dyDescent="0.25">
      <c r="A137" s="1">
        <v>41605</v>
      </c>
      <c r="B137" s="45">
        <v>227</v>
      </c>
      <c r="C137" s="29">
        <f t="shared" si="65"/>
        <v>65</v>
      </c>
      <c r="D137" s="29">
        <f t="shared" si="66"/>
        <v>67</v>
      </c>
      <c r="E137" s="41">
        <f t="shared" si="72"/>
        <v>0.49242424242424243</v>
      </c>
      <c r="F137" s="7">
        <f t="shared" si="67"/>
        <v>34.009483723160528</v>
      </c>
      <c r="G137" s="4" t="str">
        <f t="shared" si="68"/>
        <v>class I obesity</v>
      </c>
      <c r="H137" s="150"/>
    </row>
    <row r="138" spans="1:21" x14ac:dyDescent="0.25">
      <c r="A138" s="1">
        <v>41606</v>
      </c>
      <c r="B138" s="45">
        <v>226.2</v>
      </c>
      <c r="C138" s="29">
        <f t="shared" si="65"/>
        <v>65.800000000000011</v>
      </c>
      <c r="D138" s="29">
        <f t="shared" si="66"/>
        <v>66.199999999999989</v>
      </c>
      <c r="E138" s="41">
        <f t="shared" si="72"/>
        <v>0.49848484848484859</v>
      </c>
      <c r="F138" s="7">
        <f t="shared" si="67"/>
        <v>33.889626511801374</v>
      </c>
      <c r="G138" s="4" t="str">
        <f t="shared" si="68"/>
        <v>class I obesity</v>
      </c>
      <c r="H138" s="150"/>
    </row>
    <row r="139" spans="1:21" x14ac:dyDescent="0.25">
      <c r="A139" s="1">
        <v>41607</v>
      </c>
      <c r="B139" s="45">
        <v>227.2</v>
      </c>
      <c r="C139" s="29">
        <f t="shared" si="65"/>
        <v>64.800000000000011</v>
      </c>
      <c r="D139" s="29">
        <f t="shared" si="66"/>
        <v>67.199999999999989</v>
      </c>
      <c r="E139" s="41">
        <f t="shared" si="72"/>
        <v>0.49090909090909102</v>
      </c>
      <c r="F139" s="7">
        <f t="shared" si="67"/>
        <v>34.039448026000322</v>
      </c>
      <c r="G139" s="4" t="str">
        <f t="shared" si="68"/>
        <v>class I obesity</v>
      </c>
      <c r="H139" s="150"/>
      <c r="J139" s="134" t="s">
        <v>65</v>
      </c>
    </row>
    <row r="140" spans="1:21" x14ac:dyDescent="0.25">
      <c r="A140" s="112">
        <v>41608</v>
      </c>
      <c r="B140" s="159">
        <v>228.4</v>
      </c>
      <c r="C140" s="113">
        <f t="shared" si="65"/>
        <v>63.599999999999994</v>
      </c>
      <c r="D140" s="113">
        <f t="shared" si="66"/>
        <v>68.400000000000006</v>
      </c>
      <c r="E140" s="114">
        <f t="shared" si="72"/>
        <v>0.48181818181818176</v>
      </c>
      <c r="F140" s="115">
        <f t="shared" si="67"/>
        <v>34.219233843039056</v>
      </c>
      <c r="G140" s="116" t="str">
        <f t="shared" si="68"/>
        <v>class I obesity</v>
      </c>
      <c r="H140" s="155"/>
      <c r="I140" s="133" t="s">
        <v>127</v>
      </c>
      <c r="J140" s="133"/>
    </row>
    <row r="141" spans="1:21" x14ac:dyDescent="0.25">
      <c r="A141" s="9">
        <v>41609</v>
      </c>
      <c r="B141" s="44">
        <v>227.4</v>
      </c>
      <c r="C141" s="30">
        <f t="shared" si="65"/>
        <v>64.599999999999994</v>
      </c>
      <c r="D141" s="30">
        <f t="shared" si="66"/>
        <v>67.400000000000006</v>
      </c>
      <c r="E141" s="42">
        <f t="shared" si="72"/>
        <v>0.48939393939393933</v>
      </c>
      <c r="F141" s="10">
        <f t="shared" si="67"/>
        <v>34.069412328840109</v>
      </c>
      <c r="G141" s="11" t="str">
        <f t="shared" si="68"/>
        <v>class I obesity</v>
      </c>
      <c r="H141" s="152"/>
      <c r="L141" s="79"/>
      <c r="M141" s="80"/>
      <c r="N141" s="81"/>
      <c r="O141" s="82"/>
      <c r="P141" s="83"/>
      <c r="Q141" s="83"/>
      <c r="R141" s="83"/>
      <c r="S141" s="83"/>
      <c r="T141" s="84"/>
      <c r="U141" s="84"/>
    </row>
    <row r="142" spans="1:21" x14ac:dyDescent="0.25">
      <c r="A142" s="1">
        <v>41610</v>
      </c>
      <c r="B142" s="45">
        <v>227.2</v>
      </c>
      <c r="C142" s="29">
        <f t="shared" si="65"/>
        <v>64.800000000000011</v>
      </c>
      <c r="D142" s="29">
        <f t="shared" si="66"/>
        <v>67.199999999999989</v>
      </c>
      <c r="E142" s="41">
        <f t="shared" si="72"/>
        <v>0.49090909090909102</v>
      </c>
      <c r="F142" s="7">
        <f t="shared" si="67"/>
        <v>34.039448026000322</v>
      </c>
      <c r="G142" s="4" t="str">
        <f t="shared" si="68"/>
        <v>class I obesity</v>
      </c>
      <c r="H142" s="150"/>
      <c r="J142" s="134" t="s">
        <v>65</v>
      </c>
      <c r="L142" s="79"/>
      <c r="M142" s="80"/>
      <c r="N142" s="81"/>
      <c r="O142" s="82"/>
      <c r="P142" s="83"/>
      <c r="Q142" s="83"/>
      <c r="R142" s="83"/>
      <c r="S142" s="83"/>
      <c r="T142" s="84"/>
      <c r="U142" s="84"/>
    </row>
    <row r="143" spans="1:21" x14ac:dyDescent="0.25">
      <c r="A143" s="46">
        <v>41611</v>
      </c>
      <c r="B143" s="65">
        <v>225.4</v>
      </c>
      <c r="C143" s="48">
        <f t="shared" si="65"/>
        <v>66.599999999999994</v>
      </c>
      <c r="D143" s="48">
        <f t="shared" si="66"/>
        <v>65.400000000000006</v>
      </c>
      <c r="E143" s="49">
        <f t="shared" si="72"/>
        <v>0.50454545454545452</v>
      </c>
      <c r="F143" s="12">
        <f t="shared" si="67"/>
        <v>33.769769300442221</v>
      </c>
      <c r="G143" s="27" t="str">
        <f t="shared" si="68"/>
        <v>class I obesity</v>
      </c>
      <c r="H143" s="149">
        <f>B136-B143</f>
        <v>1.7999999999999829</v>
      </c>
      <c r="I143" s="132" t="s">
        <v>76</v>
      </c>
      <c r="J143" s="134" t="s">
        <v>65</v>
      </c>
      <c r="L143" s="79"/>
      <c r="M143" s="80"/>
      <c r="N143" s="81"/>
      <c r="O143" s="82"/>
      <c r="P143" s="83"/>
      <c r="Q143" s="83"/>
      <c r="R143" s="83"/>
      <c r="S143" s="83"/>
      <c r="T143" s="84"/>
      <c r="U143" s="84"/>
    </row>
    <row r="144" spans="1:21" x14ac:dyDescent="0.25">
      <c r="A144" s="1">
        <v>41612</v>
      </c>
      <c r="B144" s="45">
        <v>224.4</v>
      </c>
      <c r="C144" s="29">
        <f t="shared" si="65"/>
        <v>67.599999999999994</v>
      </c>
      <c r="D144" s="29">
        <f t="shared" si="66"/>
        <v>64.400000000000006</v>
      </c>
      <c r="E144" s="41">
        <f t="shared" si="72"/>
        <v>0.51212121212121209</v>
      </c>
      <c r="F144" s="7">
        <f t="shared" si="67"/>
        <v>33.61994778624328</v>
      </c>
      <c r="G144" s="4" t="str">
        <f t="shared" si="68"/>
        <v>class I obesity</v>
      </c>
      <c r="H144" s="150"/>
      <c r="L144" s="79"/>
      <c r="M144" s="80"/>
      <c r="N144" s="81"/>
      <c r="O144" s="82"/>
      <c r="P144" s="83"/>
      <c r="Q144" s="83"/>
      <c r="R144" s="83"/>
      <c r="S144" s="83"/>
      <c r="T144" s="84"/>
      <c r="U144" s="84"/>
    </row>
    <row r="145" spans="1:21" x14ac:dyDescent="0.25">
      <c r="A145" s="1">
        <v>41613</v>
      </c>
      <c r="B145" s="45">
        <v>224.4</v>
      </c>
      <c r="C145" s="29">
        <f t="shared" si="65"/>
        <v>67.599999999999994</v>
      </c>
      <c r="D145" s="29">
        <f t="shared" si="66"/>
        <v>64.400000000000006</v>
      </c>
      <c r="E145" s="41">
        <f t="shared" si="72"/>
        <v>0.51212121212121209</v>
      </c>
      <c r="F145" s="7">
        <f t="shared" si="67"/>
        <v>33.61994778624328</v>
      </c>
      <c r="G145" s="4" t="str">
        <f t="shared" si="68"/>
        <v>class I obesity</v>
      </c>
      <c r="H145" s="150"/>
      <c r="J145" s="134" t="s">
        <v>65</v>
      </c>
      <c r="L145" s="79"/>
      <c r="M145" s="80"/>
      <c r="N145" s="81"/>
      <c r="O145" s="82"/>
      <c r="P145" s="83"/>
      <c r="Q145" s="83"/>
      <c r="R145" s="83"/>
      <c r="S145" s="83"/>
      <c r="T145" s="84"/>
      <c r="U145" s="84"/>
    </row>
    <row r="146" spans="1:21" x14ac:dyDescent="0.25">
      <c r="A146" s="1">
        <v>41614</v>
      </c>
      <c r="B146" s="45">
        <v>223.8</v>
      </c>
      <c r="C146" s="29">
        <f t="shared" si="65"/>
        <v>68.199999999999989</v>
      </c>
      <c r="D146" s="29">
        <f t="shared" si="66"/>
        <v>63.800000000000011</v>
      </c>
      <c r="E146" s="41">
        <f t="shared" si="72"/>
        <v>0.51666666666666661</v>
      </c>
      <c r="F146" s="7">
        <f t="shared" si="67"/>
        <v>33.530054877723906</v>
      </c>
      <c r="G146" s="4" t="str">
        <f t="shared" si="68"/>
        <v>class I obesity</v>
      </c>
      <c r="H146" s="150"/>
      <c r="L146" s="79"/>
      <c r="M146" s="80"/>
      <c r="N146" s="81"/>
      <c r="O146" s="82"/>
      <c r="P146" s="83"/>
      <c r="Q146" s="83"/>
      <c r="R146" s="83"/>
      <c r="S146" s="83"/>
      <c r="T146" s="84"/>
      <c r="U146" s="84"/>
    </row>
    <row r="147" spans="1:21" x14ac:dyDescent="0.25">
      <c r="A147" s="9">
        <v>41615</v>
      </c>
      <c r="B147" s="30">
        <v>223.6</v>
      </c>
      <c r="C147" s="30">
        <f t="shared" si="65"/>
        <v>68.400000000000006</v>
      </c>
      <c r="D147" s="30">
        <f t="shared" si="66"/>
        <v>63.599999999999994</v>
      </c>
      <c r="E147" s="42">
        <f t="shared" si="72"/>
        <v>0.51818181818181819</v>
      </c>
      <c r="F147" s="10">
        <f t="shared" si="67"/>
        <v>33.500090574884119</v>
      </c>
      <c r="G147" s="11" t="str">
        <f t="shared" si="68"/>
        <v>class I obesity</v>
      </c>
      <c r="H147" s="152"/>
      <c r="L147" s="79"/>
      <c r="M147" s="80"/>
      <c r="N147" s="81"/>
      <c r="O147" s="82"/>
      <c r="P147" s="83"/>
      <c r="Q147" s="83"/>
      <c r="R147" s="83"/>
      <c r="S147" s="83"/>
      <c r="T147" s="84"/>
      <c r="U147" s="84"/>
    </row>
    <row r="148" spans="1:21" x14ac:dyDescent="0.25">
      <c r="A148" s="9">
        <v>41616</v>
      </c>
      <c r="B148" s="30">
        <v>223</v>
      </c>
      <c r="C148" s="30">
        <f t="shared" si="65"/>
        <v>69</v>
      </c>
      <c r="D148" s="30">
        <f t="shared" si="66"/>
        <v>63</v>
      </c>
      <c r="E148" s="42">
        <f t="shared" si="72"/>
        <v>0.52272727272727271</v>
      </c>
      <c r="F148" s="10">
        <f t="shared" si="67"/>
        <v>33.410197666364745</v>
      </c>
      <c r="G148" s="11" t="str">
        <f t="shared" si="68"/>
        <v>class I obesity</v>
      </c>
      <c r="H148" s="152"/>
      <c r="J148" s="134" t="s">
        <v>65</v>
      </c>
      <c r="L148" s="79"/>
      <c r="M148" s="80"/>
      <c r="N148" s="81"/>
      <c r="O148" s="82"/>
      <c r="P148" s="83"/>
      <c r="Q148" s="83"/>
      <c r="R148" s="83"/>
      <c r="S148" s="83"/>
      <c r="T148" s="84"/>
      <c r="U148" s="84"/>
    </row>
    <row r="149" spans="1:21" x14ac:dyDescent="0.25">
      <c r="A149" s="1">
        <v>41617</v>
      </c>
      <c r="B149" s="45">
        <v>222.2</v>
      </c>
      <c r="C149" s="29">
        <f t="shared" si="65"/>
        <v>69.800000000000011</v>
      </c>
      <c r="D149" s="29">
        <f t="shared" si="66"/>
        <v>62.199999999999989</v>
      </c>
      <c r="E149" s="41">
        <f t="shared" si="72"/>
        <v>0.52878787878787892</v>
      </c>
      <c r="F149" s="7">
        <f t="shared" si="67"/>
        <v>33.290340455005591</v>
      </c>
      <c r="G149" s="4" t="str">
        <f t="shared" si="68"/>
        <v>class I obesity</v>
      </c>
      <c r="H149" s="150"/>
      <c r="L149" s="79"/>
      <c r="M149" s="80"/>
      <c r="N149" s="81"/>
      <c r="O149" s="82"/>
      <c r="P149" s="83"/>
      <c r="Q149" s="83"/>
      <c r="R149" s="83"/>
      <c r="S149" s="83"/>
      <c r="T149" s="84"/>
      <c r="U149" s="84"/>
    </row>
    <row r="150" spans="1:21" x14ac:dyDescent="0.25">
      <c r="A150" s="46">
        <v>41618</v>
      </c>
      <c r="B150" s="65">
        <v>221.6</v>
      </c>
      <c r="C150" s="48">
        <f t="shared" si="65"/>
        <v>70.400000000000006</v>
      </c>
      <c r="D150" s="48">
        <f t="shared" si="66"/>
        <v>61.599999999999994</v>
      </c>
      <c r="E150" s="49">
        <f t="shared" si="72"/>
        <v>0.53333333333333333</v>
      </c>
      <c r="F150" s="12">
        <f t="shared" si="67"/>
        <v>33.200447546486224</v>
      </c>
      <c r="G150" s="27" t="str">
        <f t="shared" si="68"/>
        <v>class I obesity</v>
      </c>
      <c r="H150" s="149">
        <f>B143-B150</f>
        <v>3.8000000000000114</v>
      </c>
      <c r="I150" s="132" t="s">
        <v>77</v>
      </c>
      <c r="L150" s="79"/>
      <c r="M150" s="80"/>
      <c r="N150" s="81"/>
      <c r="O150" s="82"/>
      <c r="P150" s="83"/>
      <c r="Q150" s="83"/>
      <c r="R150" s="83"/>
      <c r="S150" s="83"/>
      <c r="T150" s="84"/>
      <c r="U150" s="84"/>
    </row>
    <row r="151" spans="1:21" x14ac:dyDescent="0.25">
      <c r="A151" s="1">
        <v>41619</v>
      </c>
      <c r="B151" s="45">
        <v>221.4</v>
      </c>
      <c r="C151" s="29">
        <f t="shared" si="65"/>
        <v>70.599999999999994</v>
      </c>
      <c r="D151" s="29">
        <f t="shared" si="66"/>
        <v>61.400000000000006</v>
      </c>
      <c r="E151" s="41">
        <f t="shared" si="72"/>
        <v>0.5348484848484848</v>
      </c>
      <c r="F151" s="7">
        <f t="shared" si="67"/>
        <v>33.170483243646444</v>
      </c>
      <c r="G151" s="4" t="str">
        <f t="shared" si="68"/>
        <v>class I obesity</v>
      </c>
      <c r="H151" s="150"/>
      <c r="L151" s="79"/>
      <c r="M151" s="80"/>
      <c r="N151" s="81"/>
      <c r="O151" s="82"/>
      <c r="P151" s="83"/>
      <c r="Q151" s="83"/>
      <c r="R151" s="83"/>
      <c r="S151" s="83"/>
      <c r="T151" s="84"/>
      <c r="U151" s="84"/>
    </row>
    <row r="152" spans="1:21" x14ac:dyDescent="0.25">
      <c r="A152" s="1">
        <v>41620</v>
      </c>
      <c r="B152" s="45">
        <v>221.6</v>
      </c>
      <c r="C152" s="29">
        <f t="shared" si="65"/>
        <v>70.400000000000006</v>
      </c>
      <c r="D152" s="29">
        <f t="shared" si="66"/>
        <v>61.599999999999994</v>
      </c>
      <c r="E152" s="41">
        <f t="shared" si="72"/>
        <v>0.53333333333333333</v>
      </c>
      <c r="F152" s="7">
        <f t="shared" si="67"/>
        <v>33.200447546486224</v>
      </c>
      <c r="G152" s="4" t="str">
        <f t="shared" si="68"/>
        <v>class I obesity</v>
      </c>
      <c r="H152" s="150"/>
      <c r="L152" s="79"/>
      <c r="M152" s="80"/>
      <c r="N152" s="81"/>
      <c r="O152" s="82"/>
      <c r="P152" s="83"/>
      <c r="Q152" s="83"/>
      <c r="R152" s="83"/>
      <c r="S152" s="83"/>
      <c r="T152" s="84"/>
      <c r="U152" s="84"/>
    </row>
    <row r="153" spans="1:21" x14ac:dyDescent="0.25">
      <c r="A153" s="1">
        <v>41621</v>
      </c>
      <c r="B153" s="45">
        <v>220.2</v>
      </c>
      <c r="C153" s="29">
        <f t="shared" si="65"/>
        <v>71.800000000000011</v>
      </c>
      <c r="D153" s="29">
        <f t="shared" si="66"/>
        <v>60.199999999999989</v>
      </c>
      <c r="E153" s="41">
        <f t="shared" si="72"/>
        <v>0.54393939393939406</v>
      </c>
      <c r="F153" s="7">
        <f t="shared" si="67"/>
        <v>32.990697426607703</v>
      </c>
      <c r="G153" s="4" t="str">
        <f t="shared" si="68"/>
        <v>class I obesity</v>
      </c>
      <c r="H153" s="150"/>
      <c r="J153" s="134" t="s">
        <v>65</v>
      </c>
      <c r="L153" s="79"/>
      <c r="M153" s="80"/>
      <c r="N153" s="81"/>
      <c r="O153" s="82"/>
      <c r="P153" s="83"/>
      <c r="Q153" s="83"/>
      <c r="R153" s="83"/>
      <c r="S153" s="83"/>
      <c r="T153" s="84"/>
      <c r="U153" s="84"/>
    </row>
    <row r="154" spans="1:21" x14ac:dyDescent="0.25">
      <c r="A154" s="9">
        <v>41622</v>
      </c>
      <c r="B154" s="30">
        <v>219.6</v>
      </c>
      <c r="C154" s="30">
        <f t="shared" si="65"/>
        <v>72.400000000000006</v>
      </c>
      <c r="D154" s="30">
        <f t="shared" si="66"/>
        <v>59.599999999999994</v>
      </c>
      <c r="E154" s="42">
        <f t="shared" si="72"/>
        <v>0.54848484848484858</v>
      </c>
      <c r="F154" s="10">
        <f t="shared" si="67"/>
        <v>32.900804518088336</v>
      </c>
      <c r="G154" s="11" t="str">
        <f t="shared" si="68"/>
        <v>class I obesity</v>
      </c>
      <c r="H154" s="152"/>
      <c r="J154" s="134" t="s">
        <v>65</v>
      </c>
      <c r="L154" s="79"/>
      <c r="M154" s="80"/>
      <c r="N154" s="81"/>
      <c r="O154" s="82"/>
      <c r="P154" s="83"/>
      <c r="Q154" s="83"/>
      <c r="R154" s="83"/>
      <c r="S154" s="83"/>
      <c r="T154" s="84"/>
      <c r="U154" s="84"/>
    </row>
    <row r="155" spans="1:21" x14ac:dyDescent="0.25">
      <c r="A155" s="9">
        <v>41623</v>
      </c>
      <c r="B155" s="30">
        <v>219.4</v>
      </c>
      <c r="C155" s="30">
        <f t="shared" si="65"/>
        <v>72.599999999999994</v>
      </c>
      <c r="D155" s="30">
        <f t="shared" si="66"/>
        <v>59.400000000000006</v>
      </c>
      <c r="E155" s="42">
        <f t="shared" si="72"/>
        <v>0.54999999999999993</v>
      </c>
      <c r="F155" s="10">
        <f t="shared" si="67"/>
        <v>32.870840215248549</v>
      </c>
      <c r="G155" s="11" t="str">
        <f t="shared" si="68"/>
        <v>class I obesity</v>
      </c>
      <c r="H155" s="152"/>
      <c r="I155" s="132" t="s">
        <v>17</v>
      </c>
      <c r="L155" s="79"/>
      <c r="M155" s="80"/>
      <c r="N155" s="81"/>
      <c r="O155" s="82"/>
      <c r="P155" s="83"/>
      <c r="Q155" s="83"/>
      <c r="R155" s="83"/>
      <c r="S155" s="83"/>
      <c r="T155" s="84"/>
      <c r="U155" s="84"/>
    </row>
    <row r="156" spans="1:21" x14ac:dyDescent="0.25">
      <c r="A156" s="1">
        <v>41624</v>
      </c>
      <c r="B156" s="45">
        <v>219.4</v>
      </c>
      <c r="C156" s="29">
        <f t="shared" si="65"/>
        <v>72.599999999999994</v>
      </c>
      <c r="D156" s="29">
        <f t="shared" si="66"/>
        <v>59.400000000000006</v>
      </c>
      <c r="E156" s="41">
        <f t="shared" si="72"/>
        <v>0.54999999999999993</v>
      </c>
      <c r="F156" s="7">
        <f t="shared" si="67"/>
        <v>32.870840215248549</v>
      </c>
      <c r="G156" s="4" t="str">
        <f t="shared" si="68"/>
        <v>class I obesity</v>
      </c>
      <c r="H156" s="150"/>
      <c r="I156" s="132" t="s">
        <v>17</v>
      </c>
      <c r="L156" s="79"/>
      <c r="M156" s="80"/>
      <c r="N156" s="81"/>
      <c r="O156" s="82"/>
      <c r="P156" s="83"/>
      <c r="Q156" s="83"/>
      <c r="R156" s="83"/>
      <c r="S156" s="83"/>
      <c r="T156" s="84"/>
      <c r="U156" s="84"/>
    </row>
    <row r="157" spans="1:21" x14ac:dyDescent="0.25">
      <c r="A157" s="46">
        <v>41625</v>
      </c>
      <c r="B157" s="65">
        <v>218.8</v>
      </c>
      <c r="C157" s="48">
        <f t="shared" si="65"/>
        <v>73.199999999999989</v>
      </c>
      <c r="D157" s="48">
        <f t="shared" si="66"/>
        <v>58.800000000000011</v>
      </c>
      <c r="E157" s="49">
        <f t="shared" si="72"/>
        <v>0.55454545454545445</v>
      </c>
      <c r="F157" s="12">
        <f t="shared" si="67"/>
        <v>32.780947306729182</v>
      </c>
      <c r="G157" s="27" t="str">
        <f t="shared" si="68"/>
        <v>class I obesity</v>
      </c>
      <c r="H157" s="149">
        <f>B150-B157</f>
        <v>2.7999999999999829</v>
      </c>
      <c r="I157" s="132" t="s">
        <v>78</v>
      </c>
      <c r="J157" s="134" t="s">
        <v>65</v>
      </c>
      <c r="L157" s="79"/>
      <c r="M157" s="80"/>
      <c r="N157" s="81"/>
      <c r="O157" s="82"/>
      <c r="P157" s="83"/>
      <c r="Q157" s="83"/>
      <c r="R157" s="83"/>
      <c r="S157" s="83"/>
      <c r="T157" s="84"/>
      <c r="U157" s="84"/>
    </row>
    <row r="158" spans="1:21" x14ac:dyDescent="0.25">
      <c r="A158" s="1">
        <v>41626</v>
      </c>
      <c r="B158" s="45">
        <v>218.6</v>
      </c>
      <c r="C158" s="29">
        <f t="shared" si="65"/>
        <v>73.400000000000006</v>
      </c>
      <c r="D158" s="29">
        <f t="shared" si="66"/>
        <v>58.599999999999994</v>
      </c>
      <c r="E158" s="41">
        <f t="shared" si="72"/>
        <v>0.55606060606060614</v>
      </c>
      <c r="F158" s="7">
        <f t="shared" si="67"/>
        <v>32.750983003889388</v>
      </c>
      <c r="G158" s="4" t="str">
        <f t="shared" si="68"/>
        <v>class I obesity</v>
      </c>
      <c r="H158" s="150"/>
      <c r="I158" s="132" t="s">
        <v>17</v>
      </c>
      <c r="L158" s="79"/>
      <c r="M158" s="80"/>
      <c r="N158" s="81"/>
      <c r="O158" s="82"/>
      <c r="P158" s="83"/>
      <c r="Q158" s="83"/>
      <c r="R158" s="83"/>
      <c r="S158" s="83"/>
      <c r="T158" s="84"/>
      <c r="U158" s="84"/>
    </row>
    <row r="159" spans="1:21" x14ac:dyDescent="0.25">
      <c r="A159" s="1">
        <v>41627</v>
      </c>
      <c r="B159" s="45">
        <v>218.6</v>
      </c>
      <c r="C159" s="29">
        <f t="shared" si="65"/>
        <v>73.400000000000006</v>
      </c>
      <c r="D159" s="29">
        <f t="shared" si="66"/>
        <v>58.599999999999994</v>
      </c>
      <c r="E159" s="41">
        <f t="shared" si="72"/>
        <v>0.55606060606060614</v>
      </c>
      <c r="F159" s="7">
        <f t="shared" si="67"/>
        <v>32.750983003889388</v>
      </c>
      <c r="G159" s="4" t="str">
        <f t="shared" si="68"/>
        <v>class I obesity</v>
      </c>
      <c r="H159" s="150"/>
      <c r="I159" s="132" t="s">
        <v>17</v>
      </c>
      <c r="J159" s="134" t="s">
        <v>65</v>
      </c>
      <c r="L159" s="79"/>
      <c r="M159" s="80"/>
      <c r="N159" s="81"/>
      <c r="O159" s="82"/>
      <c r="P159" s="83"/>
      <c r="Q159" s="83"/>
      <c r="R159" s="83"/>
      <c r="S159" s="83"/>
      <c r="T159" s="84"/>
      <c r="U159" s="84"/>
    </row>
    <row r="160" spans="1:21" x14ac:dyDescent="0.25">
      <c r="A160" s="1">
        <v>41628</v>
      </c>
      <c r="B160" s="45">
        <v>219.6</v>
      </c>
      <c r="C160" s="29">
        <f t="shared" si="65"/>
        <v>72.400000000000006</v>
      </c>
      <c r="D160" s="29">
        <f t="shared" si="66"/>
        <v>59.599999999999994</v>
      </c>
      <c r="E160" s="41">
        <f t="shared" si="72"/>
        <v>0.54848484848484858</v>
      </c>
      <c r="F160" s="7">
        <f t="shared" si="67"/>
        <v>32.900804518088336</v>
      </c>
      <c r="G160" s="4" t="str">
        <f t="shared" si="68"/>
        <v>class I obesity</v>
      </c>
      <c r="H160" s="150"/>
      <c r="J160" s="134" t="s">
        <v>65</v>
      </c>
      <c r="L160" s="79"/>
      <c r="M160" s="80"/>
      <c r="N160" s="81"/>
      <c r="O160" s="82"/>
      <c r="P160" s="83"/>
      <c r="Q160" s="83"/>
      <c r="R160" s="83"/>
      <c r="S160" s="83"/>
      <c r="T160" s="84"/>
      <c r="U160" s="84"/>
    </row>
    <row r="161" spans="1:21" x14ac:dyDescent="0.25">
      <c r="A161" s="9">
        <v>41629</v>
      </c>
      <c r="B161" s="30">
        <v>220.2</v>
      </c>
      <c r="C161" s="30">
        <f t="shared" si="65"/>
        <v>71.800000000000011</v>
      </c>
      <c r="D161" s="30">
        <f t="shared" si="66"/>
        <v>60.199999999999989</v>
      </c>
      <c r="E161" s="42">
        <f t="shared" si="72"/>
        <v>0.54393939393939406</v>
      </c>
      <c r="F161" s="10">
        <f t="shared" si="67"/>
        <v>32.990697426607703</v>
      </c>
      <c r="G161" s="11" t="str">
        <f t="shared" si="68"/>
        <v>class I obesity</v>
      </c>
      <c r="H161" s="152"/>
      <c r="L161" s="79"/>
      <c r="M161" s="80"/>
      <c r="N161" s="81"/>
      <c r="O161" s="82"/>
      <c r="P161" s="83"/>
      <c r="Q161" s="83"/>
      <c r="R161" s="83"/>
      <c r="S161" s="83"/>
      <c r="T161" s="84"/>
      <c r="U161" s="84"/>
    </row>
    <row r="162" spans="1:21" x14ac:dyDescent="0.25">
      <c r="A162" s="9">
        <v>41630</v>
      </c>
      <c r="B162" s="30">
        <v>219.8</v>
      </c>
      <c r="C162" s="30">
        <f t="shared" si="65"/>
        <v>72.199999999999989</v>
      </c>
      <c r="D162" s="30">
        <f t="shared" si="66"/>
        <v>59.800000000000011</v>
      </c>
      <c r="E162" s="42">
        <f t="shared" si="72"/>
        <v>0.54696969696969688</v>
      </c>
      <c r="F162" s="10">
        <f t="shared" si="67"/>
        <v>32.93076882092813</v>
      </c>
      <c r="G162" s="11" t="str">
        <f t="shared" si="68"/>
        <v>class I obesity</v>
      </c>
      <c r="H162" s="152"/>
      <c r="J162" s="134" t="s">
        <v>65</v>
      </c>
    </row>
    <row r="163" spans="1:21" x14ac:dyDescent="0.25">
      <c r="A163" s="1">
        <v>41631</v>
      </c>
      <c r="B163" s="45">
        <v>219.4</v>
      </c>
      <c r="C163" s="29">
        <f t="shared" ref="C163:C171" si="73">$B$1-B163</f>
        <v>72.599999999999994</v>
      </c>
      <c r="D163" s="29">
        <f t="shared" ref="D163:D171" si="74">B163-$C$1</f>
        <v>59.400000000000006</v>
      </c>
      <c r="E163" s="41">
        <f t="shared" si="72"/>
        <v>0.54999999999999993</v>
      </c>
      <c r="F163" s="7">
        <f t="shared" ref="F163:F171" si="75">B163/(height^2)*703</f>
        <v>32.870840215248549</v>
      </c>
      <c r="G163" s="4" t="str">
        <f t="shared" ref="G163:G171" si="76">IF(F163&lt;18.5,"underweight",IF(F163&lt;25,"normal",IF(F163&lt;30,"overweight",IF(F163&lt;35,"class I obesity",IF(F163&lt;40,"class II obesity", "class III obesity")))))</f>
        <v>class I obesity</v>
      </c>
      <c r="H163" s="150"/>
      <c r="J163" s="134" t="s">
        <v>65</v>
      </c>
    </row>
    <row r="164" spans="1:21" x14ac:dyDescent="0.25">
      <c r="A164" s="46">
        <v>41632</v>
      </c>
      <c r="B164" s="65">
        <v>217.8</v>
      </c>
      <c r="C164" s="48">
        <f t="shared" si="73"/>
        <v>74.199999999999989</v>
      </c>
      <c r="D164" s="48">
        <f t="shared" si="74"/>
        <v>57.800000000000011</v>
      </c>
      <c r="E164" s="49">
        <f t="shared" ref="E164:E171" si="77">C164/ToLose</f>
        <v>0.56212121212121202</v>
      </c>
      <c r="F164" s="12">
        <f t="shared" si="75"/>
        <v>32.631125792530241</v>
      </c>
      <c r="G164" s="27" t="str">
        <f t="shared" si="76"/>
        <v>class I obesity</v>
      </c>
      <c r="H164" s="149">
        <f>B157-B164</f>
        <v>1</v>
      </c>
      <c r="I164" s="132" t="s">
        <v>79</v>
      </c>
    </row>
    <row r="165" spans="1:21" x14ac:dyDescent="0.25">
      <c r="A165" s="1">
        <v>41633</v>
      </c>
      <c r="B165" s="45">
        <v>217.2</v>
      </c>
      <c r="C165" s="29">
        <f t="shared" si="73"/>
        <v>74.800000000000011</v>
      </c>
      <c r="D165" s="29">
        <f t="shared" si="74"/>
        <v>57.199999999999989</v>
      </c>
      <c r="E165" s="41">
        <f t="shared" si="77"/>
        <v>0.56666666666666676</v>
      </c>
      <c r="F165" s="7">
        <f t="shared" si="75"/>
        <v>32.541232884010867</v>
      </c>
      <c r="G165" s="4" t="str">
        <f t="shared" si="76"/>
        <v>class I obesity</v>
      </c>
      <c r="H165" s="150"/>
      <c r="J165" s="134" t="s">
        <v>65</v>
      </c>
    </row>
    <row r="166" spans="1:21" x14ac:dyDescent="0.25">
      <c r="A166" s="1">
        <v>41634</v>
      </c>
      <c r="B166" s="45">
        <v>219</v>
      </c>
      <c r="C166" s="29">
        <f t="shared" si="73"/>
        <v>73</v>
      </c>
      <c r="D166" s="29">
        <f t="shared" si="74"/>
        <v>59</v>
      </c>
      <c r="E166" s="41">
        <f t="shared" si="77"/>
        <v>0.55303030303030298</v>
      </c>
      <c r="F166" s="7">
        <f t="shared" si="75"/>
        <v>32.810911609568969</v>
      </c>
      <c r="G166" s="4" t="str">
        <f t="shared" si="76"/>
        <v>class I obesity</v>
      </c>
      <c r="H166" s="150"/>
    </row>
    <row r="167" spans="1:21" x14ac:dyDescent="0.25">
      <c r="A167" s="1">
        <v>41635</v>
      </c>
      <c r="B167" s="45">
        <v>219.8</v>
      </c>
      <c r="C167" s="29">
        <f t="shared" si="73"/>
        <v>72.199999999999989</v>
      </c>
      <c r="D167" s="29">
        <f t="shared" si="74"/>
        <v>59.800000000000011</v>
      </c>
      <c r="E167" s="41">
        <f t="shared" si="77"/>
        <v>0.54696969696969688</v>
      </c>
      <c r="F167" s="7">
        <f t="shared" si="75"/>
        <v>32.93076882092813</v>
      </c>
      <c r="G167" s="4" t="str">
        <f t="shared" si="76"/>
        <v>class I obesity</v>
      </c>
      <c r="H167" s="150"/>
    </row>
    <row r="168" spans="1:21" x14ac:dyDescent="0.25">
      <c r="A168" s="9">
        <v>41636</v>
      </c>
      <c r="B168" s="30">
        <v>218.4</v>
      </c>
      <c r="C168" s="30">
        <f t="shared" si="73"/>
        <v>73.599999999999994</v>
      </c>
      <c r="D168" s="30">
        <f t="shared" si="74"/>
        <v>58.400000000000006</v>
      </c>
      <c r="E168" s="42">
        <f t="shared" si="77"/>
        <v>0.5575757575757575</v>
      </c>
      <c r="F168" s="10">
        <f t="shared" si="75"/>
        <v>32.721018701049609</v>
      </c>
      <c r="G168" s="11" t="str">
        <f t="shared" si="76"/>
        <v>class I obesity</v>
      </c>
      <c r="H168" s="152"/>
      <c r="J168" s="134" t="s">
        <v>65</v>
      </c>
    </row>
    <row r="169" spans="1:21" x14ac:dyDescent="0.25">
      <c r="A169" s="9">
        <v>41637</v>
      </c>
      <c r="B169" s="30">
        <v>220.8</v>
      </c>
      <c r="C169" s="30">
        <f t="shared" si="73"/>
        <v>71.199999999999989</v>
      </c>
      <c r="D169" s="30">
        <f t="shared" si="74"/>
        <v>60.800000000000011</v>
      </c>
      <c r="E169" s="42">
        <f t="shared" si="77"/>
        <v>0.53939393939393931</v>
      </c>
      <c r="F169" s="10">
        <f t="shared" si="75"/>
        <v>33.08059033512707</v>
      </c>
      <c r="G169" s="11" t="str">
        <f t="shared" si="76"/>
        <v>class I obesity</v>
      </c>
      <c r="H169" s="152"/>
    </row>
    <row r="170" spans="1:21" x14ac:dyDescent="0.25">
      <c r="A170" s="106">
        <v>41638</v>
      </c>
      <c r="B170" s="108">
        <v>218.6</v>
      </c>
      <c r="C170" s="108">
        <f t="shared" si="73"/>
        <v>73.400000000000006</v>
      </c>
      <c r="D170" s="108">
        <f t="shared" si="74"/>
        <v>58.599999999999994</v>
      </c>
      <c r="E170" s="109">
        <f t="shared" si="77"/>
        <v>0.55606060606060614</v>
      </c>
      <c r="F170" s="110">
        <f t="shared" si="75"/>
        <v>32.750983003889388</v>
      </c>
      <c r="G170" s="111" t="str">
        <f t="shared" si="76"/>
        <v>class I obesity</v>
      </c>
      <c r="H170" s="154"/>
      <c r="I170" s="133" t="s">
        <v>128</v>
      </c>
      <c r="J170" s="134" t="s">
        <v>65</v>
      </c>
    </row>
    <row r="171" spans="1:21" x14ac:dyDescent="0.25">
      <c r="A171" s="46">
        <v>41639</v>
      </c>
      <c r="B171" s="65">
        <v>217</v>
      </c>
      <c r="C171" s="48">
        <f t="shared" si="73"/>
        <v>75</v>
      </c>
      <c r="D171" s="48">
        <f t="shared" si="74"/>
        <v>57</v>
      </c>
      <c r="E171" s="49">
        <f t="shared" si="77"/>
        <v>0.56818181818181823</v>
      </c>
      <c r="F171" s="12">
        <f t="shared" si="75"/>
        <v>32.51126858117108</v>
      </c>
      <c r="G171" s="27" t="str">
        <f t="shared" si="76"/>
        <v>class I obesity</v>
      </c>
      <c r="H171" s="149">
        <f>B164-B171</f>
        <v>0.80000000000001137</v>
      </c>
      <c r="I171" s="132" t="s">
        <v>80</v>
      </c>
    </row>
    <row r="172" spans="1:21" x14ac:dyDescent="0.25">
      <c r="A172" s="1">
        <v>41640</v>
      </c>
      <c r="B172" s="45">
        <v>215.4</v>
      </c>
      <c r="C172" s="29">
        <f t="shared" ref="C172:C190" si="78">$B$1-B172</f>
        <v>76.599999999999994</v>
      </c>
      <c r="D172" s="29">
        <f t="shared" ref="D172:D190" si="79">B172-$C$1</f>
        <v>55.400000000000006</v>
      </c>
      <c r="E172" s="41">
        <f t="shared" ref="E172:E190" si="80">C172/ToLose</f>
        <v>0.58030303030303021</v>
      </c>
      <c r="F172" s="7">
        <f t="shared" ref="F172:F190" si="81">B172/(height^2)*703</f>
        <v>32.271554158452773</v>
      </c>
      <c r="G172" s="4" t="str">
        <f t="shared" ref="G172:G190" si="82">IF(F172&lt;18.5,"underweight",IF(F172&lt;25,"normal",IF(F172&lt;30,"overweight",IF(F172&lt;35,"class I obesity",IF(F172&lt;40,"class II obesity", "class III obesity")))))</f>
        <v>class I obesity</v>
      </c>
      <c r="H172" s="150"/>
      <c r="J172" s="134" t="s">
        <v>65</v>
      </c>
    </row>
    <row r="173" spans="1:21" x14ac:dyDescent="0.25">
      <c r="A173" s="1">
        <v>41641</v>
      </c>
      <c r="B173" s="45">
        <v>215.2</v>
      </c>
      <c r="C173" s="29">
        <f t="shared" si="78"/>
        <v>76.800000000000011</v>
      </c>
      <c r="D173" s="29">
        <f t="shared" si="79"/>
        <v>55.199999999999989</v>
      </c>
      <c r="E173" s="41">
        <f t="shared" si="80"/>
        <v>0.5818181818181819</v>
      </c>
      <c r="F173" s="7">
        <f t="shared" si="81"/>
        <v>32.241589855612979</v>
      </c>
      <c r="G173" s="4" t="str">
        <f t="shared" si="82"/>
        <v>class I obesity</v>
      </c>
      <c r="H173" s="150"/>
      <c r="J173" s="134" t="s">
        <v>65</v>
      </c>
    </row>
    <row r="174" spans="1:21" x14ac:dyDescent="0.25">
      <c r="A174" s="1">
        <v>41642</v>
      </c>
      <c r="B174" s="45">
        <v>214.2</v>
      </c>
      <c r="C174" s="29">
        <f t="shared" si="78"/>
        <v>77.800000000000011</v>
      </c>
      <c r="D174" s="29">
        <f t="shared" si="79"/>
        <v>54.199999999999989</v>
      </c>
      <c r="E174" s="41">
        <f t="shared" si="80"/>
        <v>0.58939393939393947</v>
      </c>
      <c r="F174" s="7">
        <f t="shared" si="81"/>
        <v>32.091768341414031</v>
      </c>
      <c r="G174" s="4" t="str">
        <f t="shared" si="82"/>
        <v>class I obesity</v>
      </c>
      <c r="H174" s="150"/>
    </row>
    <row r="175" spans="1:21" x14ac:dyDescent="0.25">
      <c r="A175" s="9">
        <v>41643</v>
      </c>
      <c r="B175" s="30">
        <v>215</v>
      </c>
      <c r="C175" s="30">
        <f t="shared" si="78"/>
        <v>77</v>
      </c>
      <c r="D175" s="30">
        <f t="shared" si="79"/>
        <v>55</v>
      </c>
      <c r="E175" s="42">
        <f t="shared" si="80"/>
        <v>0.58333333333333337</v>
      </c>
      <c r="F175" s="10">
        <f t="shared" si="81"/>
        <v>32.211625552773192</v>
      </c>
      <c r="G175" s="11" t="str">
        <f t="shared" si="82"/>
        <v>class I obesity</v>
      </c>
      <c r="H175" s="152"/>
    </row>
    <row r="176" spans="1:21" x14ac:dyDescent="0.25">
      <c r="A176" s="9">
        <v>41644</v>
      </c>
      <c r="B176" s="30">
        <v>215.8</v>
      </c>
      <c r="C176" s="30">
        <f t="shared" si="78"/>
        <v>76.199999999999989</v>
      </c>
      <c r="D176" s="30">
        <f t="shared" si="79"/>
        <v>55.800000000000011</v>
      </c>
      <c r="E176" s="42">
        <f t="shared" si="80"/>
        <v>0.57727272727272716</v>
      </c>
      <c r="F176" s="10">
        <f t="shared" si="81"/>
        <v>32.331482764132346</v>
      </c>
      <c r="G176" s="11" t="str">
        <f t="shared" si="82"/>
        <v>class I obesity</v>
      </c>
      <c r="H176" s="152"/>
      <c r="J176" s="134" t="s">
        <v>65</v>
      </c>
    </row>
    <row r="177" spans="1:10" x14ac:dyDescent="0.25">
      <c r="A177" s="1">
        <v>41645</v>
      </c>
      <c r="B177" s="45">
        <v>215.4</v>
      </c>
      <c r="C177" s="29">
        <f t="shared" si="78"/>
        <v>76.599999999999994</v>
      </c>
      <c r="D177" s="29">
        <f t="shared" si="79"/>
        <v>55.400000000000006</v>
      </c>
      <c r="E177" s="41">
        <f t="shared" si="80"/>
        <v>0.58030303030303021</v>
      </c>
      <c r="F177" s="7">
        <f t="shared" si="81"/>
        <v>32.271554158452773</v>
      </c>
      <c r="G177" s="4" t="str">
        <f t="shared" si="82"/>
        <v>class I obesity</v>
      </c>
      <c r="H177" s="150"/>
    </row>
    <row r="178" spans="1:10" x14ac:dyDescent="0.25">
      <c r="A178" s="46">
        <v>41646</v>
      </c>
      <c r="B178" s="65">
        <v>213.8</v>
      </c>
      <c r="C178" s="48">
        <f t="shared" si="78"/>
        <v>78.199999999999989</v>
      </c>
      <c r="D178" s="48">
        <f t="shared" si="79"/>
        <v>53.800000000000011</v>
      </c>
      <c r="E178" s="49">
        <f t="shared" si="80"/>
        <v>0.5924242424242423</v>
      </c>
      <c r="F178" s="12">
        <f t="shared" si="81"/>
        <v>32.031839735734458</v>
      </c>
      <c r="G178" s="27" t="str">
        <f t="shared" si="82"/>
        <v>class I obesity</v>
      </c>
      <c r="H178" s="149">
        <f>B171-B178</f>
        <v>3.1999999999999886</v>
      </c>
      <c r="I178" s="132" t="s">
        <v>81</v>
      </c>
      <c r="J178" s="134" t="s">
        <v>65</v>
      </c>
    </row>
    <row r="179" spans="1:10" x14ac:dyDescent="0.25">
      <c r="A179" s="1">
        <v>41647</v>
      </c>
      <c r="B179" s="45">
        <v>213.6</v>
      </c>
      <c r="C179" s="29">
        <f t="shared" si="78"/>
        <v>78.400000000000006</v>
      </c>
      <c r="D179" s="29">
        <f t="shared" si="79"/>
        <v>53.599999999999994</v>
      </c>
      <c r="E179" s="41">
        <f t="shared" si="80"/>
        <v>0.59393939393939399</v>
      </c>
      <c r="F179" s="7">
        <f t="shared" si="81"/>
        <v>32.001875432894664</v>
      </c>
      <c r="G179" s="4" t="str">
        <f t="shared" si="82"/>
        <v>class I obesity</v>
      </c>
      <c r="H179" s="150"/>
    </row>
    <row r="180" spans="1:10" x14ac:dyDescent="0.25">
      <c r="A180" s="1">
        <v>41648</v>
      </c>
      <c r="B180" s="45">
        <v>212.8</v>
      </c>
      <c r="C180" s="29">
        <f t="shared" si="78"/>
        <v>79.199999999999989</v>
      </c>
      <c r="D180" s="29">
        <f t="shared" si="79"/>
        <v>52.800000000000011</v>
      </c>
      <c r="E180" s="41">
        <f t="shared" si="80"/>
        <v>0.59999999999999987</v>
      </c>
      <c r="F180" s="7">
        <f t="shared" si="81"/>
        <v>31.88201822153551</v>
      </c>
      <c r="G180" s="4" t="str">
        <f t="shared" si="82"/>
        <v>class I obesity</v>
      </c>
      <c r="H180" s="150"/>
    </row>
    <row r="181" spans="1:10" x14ac:dyDescent="0.25">
      <c r="A181" s="1">
        <v>41649</v>
      </c>
      <c r="B181" s="45">
        <v>213.6</v>
      </c>
      <c r="C181" s="29">
        <f t="shared" si="78"/>
        <v>78.400000000000006</v>
      </c>
      <c r="D181" s="29">
        <f t="shared" si="79"/>
        <v>53.599999999999994</v>
      </c>
      <c r="E181" s="41">
        <f t="shared" si="80"/>
        <v>0.59393939393939399</v>
      </c>
      <c r="F181" s="7">
        <f t="shared" si="81"/>
        <v>32.001875432894664</v>
      </c>
      <c r="G181" s="4" t="str">
        <f t="shared" si="82"/>
        <v>class I obesity</v>
      </c>
      <c r="H181" s="150"/>
      <c r="I181" s="132" t="s">
        <v>17</v>
      </c>
      <c r="J181" s="134" t="s">
        <v>65</v>
      </c>
    </row>
    <row r="182" spans="1:10" x14ac:dyDescent="0.25">
      <c r="A182" s="9">
        <v>41650</v>
      </c>
      <c r="B182" s="30">
        <v>213.8</v>
      </c>
      <c r="C182" s="30">
        <f t="shared" si="78"/>
        <v>78.199999999999989</v>
      </c>
      <c r="D182" s="30">
        <f t="shared" si="79"/>
        <v>53.800000000000011</v>
      </c>
      <c r="E182" s="42">
        <f t="shared" si="80"/>
        <v>0.5924242424242423</v>
      </c>
      <c r="F182" s="10">
        <f t="shared" si="81"/>
        <v>32.031839735734458</v>
      </c>
      <c r="G182" s="11" t="str">
        <f t="shared" si="82"/>
        <v>class I obesity</v>
      </c>
      <c r="H182" s="152"/>
      <c r="I182" s="132" t="s">
        <v>17</v>
      </c>
      <c r="J182" s="134" t="s">
        <v>65</v>
      </c>
    </row>
    <row r="183" spans="1:10" x14ac:dyDescent="0.25">
      <c r="A183" s="9">
        <v>41651</v>
      </c>
      <c r="B183" s="30">
        <v>213</v>
      </c>
      <c r="C183" s="30">
        <f t="shared" si="78"/>
        <v>79</v>
      </c>
      <c r="D183" s="30">
        <f t="shared" si="79"/>
        <v>53</v>
      </c>
      <c r="E183" s="42">
        <f t="shared" si="80"/>
        <v>0.59848484848484851</v>
      </c>
      <c r="F183" s="10">
        <f t="shared" si="81"/>
        <v>31.911982524375301</v>
      </c>
      <c r="G183" s="11" t="str">
        <f t="shared" si="82"/>
        <v>class I obesity</v>
      </c>
      <c r="H183" s="152"/>
      <c r="I183" s="132" t="s">
        <v>17</v>
      </c>
    </row>
    <row r="184" spans="1:10" x14ac:dyDescent="0.25">
      <c r="A184" s="1">
        <v>41652</v>
      </c>
      <c r="B184" s="45">
        <v>212.8</v>
      </c>
      <c r="C184" s="29">
        <f t="shared" si="78"/>
        <v>79.199999999999989</v>
      </c>
      <c r="D184" s="29">
        <f t="shared" si="79"/>
        <v>52.800000000000011</v>
      </c>
      <c r="E184" s="41">
        <f t="shared" si="80"/>
        <v>0.59999999999999987</v>
      </c>
      <c r="F184" s="7">
        <f t="shared" si="81"/>
        <v>31.88201822153551</v>
      </c>
      <c r="G184" s="4" t="str">
        <f t="shared" si="82"/>
        <v>class I obesity</v>
      </c>
      <c r="H184" s="150"/>
      <c r="J184" s="134" t="s">
        <v>65</v>
      </c>
    </row>
    <row r="185" spans="1:10" x14ac:dyDescent="0.25">
      <c r="A185" s="46">
        <v>41653</v>
      </c>
      <c r="B185" s="65">
        <v>213.4</v>
      </c>
      <c r="C185" s="48">
        <f t="shared" si="78"/>
        <v>78.599999999999994</v>
      </c>
      <c r="D185" s="48">
        <f t="shared" si="79"/>
        <v>53.400000000000006</v>
      </c>
      <c r="E185" s="49">
        <f t="shared" si="80"/>
        <v>0.59545454545454546</v>
      </c>
      <c r="F185" s="12">
        <f t="shared" si="81"/>
        <v>31.971911130054878</v>
      </c>
      <c r="G185" s="27" t="str">
        <f t="shared" si="82"/>
        <v>class I obesity</v>
      </c>
      <c r="H185" s="149">
        <f>B178-B185</f>
        <v>0.40000000000000568</v>
      </c>
      <c r="I185" s="132" t="s">
        <v>82</v>
      </c>
      <c r="J185" s="134" t="s">
        <v>65</v>
      </c>
    </row>
    <row r="186" spans="1:10" x14ac:dyDescent="0.25">
      <c r="A186" s="1">
        <v>41654</v>
      </c>
      <c r="B186" s="45">
        <v>211.6</v>
      </c>
      <c r="C186" s="29">
        <f t="shared" si="78"/>
        <v>80.400000000000006</v>
      </c>
      <c r="D186" s="29">
        <f t="shared" si="79"/>
        <v>51.599999999999994</v>
      </c>
      <c r="E186" s="41">
        <f t="shared" si="80"/>
        <v>0.60909090909090913</v>
      </c>
      <c r="F186" s="7">
        <f t="shared" si="81"/>
        <v>31.702232404496776</v>
      </c>
      <c r="G186" s="4" t="str">
        <f t="shared" si="82"/>
        <v>class I obesity</v>
      </c>
      <c r="H186" s="150"/>
    </row>
    <row r="187" spans="1:10" x14ac:dyDescent="0.25">
      <c r="A187" s="1">
        <v>41655</v>
      </c>
      <c r="B187" s="45">
        <v>210.6</v>
      </c>
      <c r="C187" s="29">
        <f t="shared" si="78"/>
        <v>81.400000000000006</v>
      </c>
      <c r="D187" s="29">
        <f t="shared" si="79"/>
        <v>50.599999999999994</v>
      </c>
      <c r="E187" s="41">
        <f t="shared" si="80"/>
        <v>0.6166666666666667</v>
      </c>
      <c r="F187" s="7">
        <f t="shared" si="81"/>
        <v>31.552410890297832</v>
      </c>
      <c r="G187" s="4" t="str">
        <f t="shared" si="82"/>
        <v>class I obesity</v>
      </c>
      <c r="H187" s="150"/>
    </row>
    <row r="188" spans="1:10" x14ac:dyDescent="0.25">
      <c r="A188" s="1">
        <v>41656</v>
      </c>
      <c r="B188" s="45">
        <v>211</v>
      </c>
      <c r="C188" s="29">
        <f t="shared" si="78"/>
        <v>81</v>
      </c>
      <c r="D188" s="29">
        <f t="shared" si="79"/>
        <v>51</v>
      </c>
      <c r="E188" s="41">
        <f t="shared" si="80"/>
        <v>0.61363636363636365</v>
      </c>
      <c r="F188" s="7">
        <f t="shared" si="81"/>
        <v>31.612339495977412</v>
      </c>
      <c r="G188" s="4" t="str">
        <f t="shared" si="82"/>
        <v>class I obesity</v>
      </c>
      <c r="H188" s="150"/>
    </row>
    <row r="189" spans="1:10" x14ac:dyDescent="0.25">
      <c r="A189" s="9">
        <v>41657</v>
      </c>
      <c r="B189" s="30">
        <v>210.2</v>
      </c>
      <c r="C189" s="30">
        <f t="shared" si="78"/>
        <v>81.800000000000011</v>
      </c>
      <c r="D189" s="30">
        <f t="shared" si="79"/>
        <v>50.199999999999989</v>
      </c>
      <c r="E189" s="42">
        <f t="shared" si="80"/>
        <v>0.61969696969696975</v>
      </c>
      <c r="F189" s="10">
        <f t="shared" si="81"/>
        <v>31.492482284618251</v>
      </c>
      <c r="G189" s="11" t="str">
        <f t="shared" si="82"/>
        <v>class I obesity</v>
      </c>
      <c r="H189" s="152"/>
      <c r="J189" s="134" t="s">
        <v>65</v>
      </c>
    </row>
    <row r="190" spans="1:10" x14ac:dyDescent="0.25">
      <c r="A190" s="9">
        <v>41658</v>
      </c>
      <c r="B190" s="30">
        <v>209.4</v>
      </c>
      <c r="C190" s="30">
        <f t="shared" si="78"/>
        <v>82.6</v>
      </c>
      <c r="D190" s="30">
        <f t="shared" si="79"/>
        <v>49.400000000000006</v>
      </c>
      <c r="E190" s="42">
        <f t="shared" si="80"/>
        <v>0.62575757575757573</v>
      </c>
      <c r="F190" s="10">
        <f t="shared" si="81"/>
        <v>31.372625073259101</v>
      </c>
      <c r="G190" s="11" t="str">
        <f t="shared" si="82"/>
        <v>class I obesity</v>
      </c>
      <c r="H190" s="152"/>
    </row>
    <row r="191" spans="1:10" x14ac:dyDescent="0.25">
      <c r="A191" s="1">
        <v>41659</v>
      </c>
      <c r="B191" s="45">
        <v>210</v>
      </c>
      <c r="C191" s="29">
        <f t="shared" ref="C191:C254" si="83">$B$1-B191</f>
        <v>82</v>
      </c>
      <c r="D191" s="29">
        <f t="shared" ref="D191:D254" si="84">B191-$C$1</f>
        <v>50</v>
      </c>
      <c r="E191" s="41">
        <f t="shared" ref="E191:E254" si="85">C191/ToLose</f>
        <v>0.62121212121212122</v>
      </c>
      <c r="F191" s="7">
        <f t="shared" ref="F191:F254" si="86">B191/(height^2)*703</f>
        <v>31.462517981778465</v>
      </c>
      <c r="G191" s="4" t="str">
        <f t="shared" ref="G191:G254" si="87">IF(F191&lt;18.5,"underweight",IF(F191&lt;25,"normal",IF(F191&lt;30,"overweight",IF(F191&lt;35,"class I obesity",IF(F191&lt;40,"class II obesity", "class III obesity")))))</f>
        <v>class I obesity</v>
      </c>
      <c r="H191" s="150"/>
    </row>
    <row r="192" spans="1:10" x14ac:dyDescent="0.25">
      <c r="A192" s="46">
        <v>41660</v>
      </c>
      <c r="B192" s="65">
        <v>210.2</v>
      </c>
      <c r="C192" s="48">
        <f t="shared" si="83"/>
        <v>81.800000000000011</v>
      </c>
      <c r="D192" s="48">
        <f t="shared" si="84"/>
        <v>50.199999999999989</v>
      </c>
      <c r="E192" s="49">
        <f t="shared" si="85"/>
        <v>0.61969696969696975</v>
      </c>
      <c r="F192" s="12">
        <f t="shared" si="86"/>
        <v>31.492482284618251</v>
      </c>
      <c r="G192" s="27" t="str">
        <f t="shared" si="87"/>
        <v>class I obesity</v>
      </c>
      <c r="H192" s="149">
        <f>B185-B192</f>
        <v>3.2000000000000171</v>
      </c>
      <c r="I192" s="132" t="s">
        <v>83</v>
      </c>
    </row>
    <row r="193" spans="1:10" x14ac:dyDescent="0.25">
      <c r="A193" s="1">
        <v>41661</v>
      </c>
      <c r="B193" s="45">
        <v>210.4</v>
      </c>
      <c r="C193" s="29">
        <f t="shared" si="83"/>
        <v>81.599999999999994</v>
      </c>
      <c r="D193" s="29">
        <f t="shared" si="84"/>
        <v>50.400000000000006</v>
      </c>
      <c r="E193" s="41">
        <f t="shared" si="85"/>
        <v>0.61818181818181817</v>
      </c>
      <c r="F193" s="7">
        <f t="shared" si="86"/>
        <v>31.522446587458045</v>
      </c>
      <c r="G193" s="4" t="str">
        <f t="shared" si="87"/>
        <v>class I obesity</v>
      </c>
      <c r="H193" s="150"/>
    </row>
    <row r="194" spans="1:10" x14ac:dyDescent="0.25">
      <c r="A194" s="1">
        <v>41662</v>
      </c>
      <c r="B194" s="45">
        <v>210</v>
      </c>
      <c r="C194" s="29">
        <f t="shared" si="83"/>
        <v>82</v>
      </c>
      <c r="D194" s="29">
        <f t="shared" si="84"/>
        <v>50</v>
      </c>
      <c r="E194" s="41">
        <f t="shared" si="85"/>
        <v>0.62121212121212122</v>
      </c>
      <c r="F194" s="7">
        <f t="shared" si="86"/>
        <v>31.462517981778465</v>
      </c>
      <c r="G194" s="4" t="str">
        <f t="shared" si="87"/>
        <v>class I obesity</v>
      </c>
      <c r="H194" s="150"/>
      <c r="J194" s="134" t="s">
        <v>65</v>
      </c>
    </row>
    <row r="195" spans="1:10" x14ac:dyDescent="0.25">
      <c r="A195" s="1">
        <v>41663</v>
      </c>
      <c r="B195" s="45">
        <v>209.4</v>
      </c>
      <c r="C195" s="29">
        <f t="shared" si="83"/>
        <v>82.6</v>
      </c>
      <c r="D195" s="29">
        <f t="shared" si="84"/>
        <v>49.400000000000006</v>
      </c>
      <c r="E195" s="41">
        <f t="shared" si="85"/>
        <v>0.62575757575757573</v>
      </c>
      <c r="F195" s="7">
        <f t="shared" si="86"/>
        <v>31.372625073259101</v>
      </c>
      <c r="G195" s="4" t="str">
        <f t="shared" si="87"/>
        <v>class I obesity</v>
      </c>
      <c r="H195" s="150"/>
      <c r="J195" s="134" t="s">
        <v>65</v>
      </c>
    </row>
    <row r="196" spans="1:10" x14ac:dyDescent="0.25">
      <c r="A196" s="9">
        <v>41664</v>
      </c>
      <c r="B196" s="163">
        <v>209.9</v>
      </c>
      <c r="C196" s="30">
        <f t="shared" si="83"/>
        <v>82.1</v>
      </c>
      <c r="D196" s="30">
        <f t="shared" si="84"/>
        <v>49.900000000000006</v>
      </c>
      <c r="E196" s="42">
        <f t="shared" si="85"/>
        <v>0.62196969696969695</v>
      </c>
      <c r="F196" s="10">
        <f t="shared" si="86"/>
        <v>31.447535830358571</v>
      </c>
      <c r="G196" s="11" t="str">
        <f t="shared" si="87"/>
        <v>class I obesity</v>
      </c>
      <c r="H196" s="152"/>
      <c r="I196" s="164">
        <v>95.2</v>
      </c>
    </row>
    <row r="197" spans="1:10" x14ac:dyDescent="0.25">
      <c r="A197" s="9">
        <v>41665</v>
      </c>
      <c r="B197" s="163">
        <v>208.3</v>
      </c>
      <c r="C197" s="30">
        <f t="shared" si="83"/>
        <v>83.699999999999989</v>
      </c>
      <c r="D197" s="30">
        <f t="shared" si="84"/>
        <v>48.300000000000011</v>
      </c>
      <c r="E197" s="42">
        <f t="shared" si="85"/>
        <v>0.63409090909090904</v>
      </c>
      <c r="F197" s="10">
        <f t="shared" si="86"/>
        <v>31.20782140764026</v>
      </c>
      <c r="G197" s="11" t="str">
        <f t="shared" si="87"/>
        <v>class I obesity</v>
      </c>
      <c r="H197" s="152"/>
      <c r="I197" s="164">
        <v>94.5</v>
      </c>
    </row>
    <row r="198" spans="1:10" x14ac:dyDescent="0.25">
      <c r="A198" s="1">
        <v>41666</v>
      </c>
      <c r="B198" s="28">
        <f t="shared" ref="B198:B200" si="88">B197</f>
        <v>208.3</v>
      </c>
      <c r="C198" s="29">
        <f t="shared" si="83"/>
        <v>83.699999999999989</v>
      </c>
      <c r="D198" s="29">
        <f t="shared" si="84"/>
        <v>48.300000000000011</v>
      </c>
      <c r="E198" s="41">
        <f t="shared" si="85"/>
        <v>0.63409090909090904</v>
      </c>
      <c r="F198" s="7">
        <f t="shared" si="86"/>
        <v>31.20782140764026</v>
      </c>
      <c r="G198" s="4" t="str">
        <f t="shared" si="87"/>
        <v>class I obesity</v>
      </c>
      <c r="H198" s="150"/>
      <c r="I198" s="164"/>
      <c r="J198" s="134" t="s">
        <v>65</v>
      </c>
    </row>
    <row r="199" spans="1:10" x14ac:dyDescent="0.25">
      <c r="A199" s="46">
        <v>41667</v>
      </c>
      <c r="B199" s="47">
        <f t="shared" si="88"/>
        <v>208.3</v>
      </c>
      <c r="C199" s="48">
        <f t="shared" si="83"/>
        <v>83.699999999999989</v>
      </c>
      <c r="D199" s="48">
        <f t="shared" si="84"/>
        <v>48.300000000000011</v>
      </c>
      <c r="E199" s="49">
        <f t="shared" si="85"/>
        <v>0.63409090909090904</v>
      </c>
      <c r="F199" s="12">
        <f t="shared" si="86"/>
        <v>31.20782140764026</v>
      </c>
      <c r="G199" s="27" t="str">
        <f t="shared" si="87"/>
        <v>class I obesity</v>
      </c>
      <c r="H199" s="149">
        <f>B192-B199</f>
        <v>1.8999999999999773</v>
      </c>
      <c r="I199" s="132" t="s">
        <v>84</v>
      </c>
    </row>
    <row r="200" spans="1:10" x14ac:dyDescent="0.25">
      <c r="A200" s="1">
        <v>41668</v>
      </c>
      <c r="B200" s="28">
        <f t="shared" si="88"/>
        <v>208.3</v>
      </c>
      <c r="C200" s="29">
        <f t="shared" si="83"/>
        <v>83.699999999999989</v>
      </c>
      <c r="D200" s="29">
        <f t="shared" si="84"/>
        <v>48.300000000000011</v>
      </c>
      <c r="E200" s="41">
        <f t="shared" si="85"/>
        <v>0.63409090909090904</v>
      </c>
      <c r="F200" s="7">
        <f t="shared" si="86"/>
        <v>31.20782140764026</v>
      </c>
      <c r="G200" s="4" t="str">
        <f t="shared" si="87"/>
        <v>class I obesity</v>
      </c>
      <c r="H200" s="150"/>
    </row>
    <row r="201" spans="1:10" x14ac:dyDescent="0.25">
      <c r="A201" s="106">
        <v>41669</v>
      </c>
      <c r="B201" s="120">
        <v>210.8</v>
      </c>
      <c r="C201" s="108">
        <f t="shared" si="83"/>
        <v>81.199999999999989</v>
      </c>
      <c r="D201" s="108">
        <f t="shared" si="84"/>
        <v>50.800000000000011</v>
      </c>
      <c r="E201" s="109">
        <f t="shared" si="85"/>
        <v>0.61515151515151512</v>
      </c>
      <c r="F201" s="110">
        <f t="shared" si="86"/>
        <v>31.582375193137626</v>
      </c>
      <c r="G201" s="111" t="str">
        <f t="shared" si="87"/>
        <v>class I obesity</v>
      </c>
      <c r="H201" s="154"/>
      <c r="I201" s="133" t="s">
        <v>129</v>
      </c>
      <c r="J201" s="134" t="s">
        <v>65</v>
      </c>
    </row>
    <row r="202" spans="1:10" x14ac:dyDescent="0.25">
      <c r="A202" s="1">
        <v>41670</v>
      </c>
      <c r="B202" s="45">
        <v>210.8</v>
      </c>
      <c r="C202" s="29">
        <f t="shared" si="83"/>
        <v>81.199999999999989</v>
      </c>
      <c r="D202" s="29">
        <f t="shared" si="84"/>
        <v>50.800000000000011</v>
      </c>
      <c r="E202" s="41">
        <f t="shared" si="85"/>
        <v>0.61515151515151512</v>
      </c>
      <c r="F202" s="7">
        <f t="shared" si="86"/>
        <v>31.582375193137626</v>
      </c>
      <c r="G202" s="4" t="str">
        <f t="shared" si="87"/>
        <v>class I obesity</v>
      </c>
      <c r="H202" s="150"/>
    </row>
    <row r="203" spans="1:10" x14ac:dyDescent="0.25">
      <c r="A203" s="9">
        <v>41671</v>
      </c>
      <c r="B203" s="30">
        <v>209.8</v>
      </c>
      <c r="C203" s="30">
        <f t="shared" si="83"/>
        <v>82.199999999999989</v>
      </c>
      <c r="D203" s="30">
        <f t="shared" si="84"/>
        <v>49.800000000000011</v>
      </c>
      <c r="E203" s="42">
        <f t="shared" si="85"/>
        <v>0.62272727272727268</v>
      </c>
      <c r="F203" s="10">
        <f t="shared" si="86"/>
        <v>31.432553678938675</v>
      </c>
      <c r="G203" s="11" t="str">
        <f t="shared" si="87"/>
        <v>class I obesity</v>
      </c>
      <c r="H203" s="152"/>
      <c r="J203" s="134" t="s">
        <v>65</v>
      </c>
    </row>
    <row r="204" spans="1:10" x14ac:dyDescent="0.25">
      <c r="A204" s="9">
        <v>41672</v>
      </c>
      <c r="B204" s="30">
        <v>207</v>
      </c>
      <c r="C204" s="30">
        <f t="shared" si="83"/>
        <v>85</v>
      </c>
      <c r="D204" s="30">
        <f t="shared" si="84"/>
        <v>47</v>
      </c>
      <c r="E204" s="42">
        <f t="shared" si="85"/>
        <v>0.64393939393939392</v>
      </c>
      <c r="F204" s="10">
        <f t="shared" si="86"/>
        <v>31.013053439181629</v>
      </c>
      <c r="G204" s="11" t="str">
        <f t="shared" si="87"/>
        <v>class I obesity</v>
      </c>
      <c r="H204" s="152"/>
      <c r="J204" s="134" t="s">
        <v>65</v>
      </c>
    </row>
    <row r="205" spans="1:10" x14ac:dyDescent="0.25">
      <c r="A205" s="1">
        <v>41673</v>
      </c>
      <c r="B205" s="45">
        <v>206.8</v>
      </c>
      <c r="C205" s="29">
        <f t="shared" si="83"/>
        <v>85.199999999999989</v>
      </c>
      <c r="D205" s="29">
        <f t="shared" si="84"/>
        <v>46.800000000000011</v>
      </c>
      <c r="E205" s="41">
        <f t="shared" si="85"/>
        <v>0.64545454545454539</v>
      </c>
      <c r="F205" s="7">
        <f t="shared" si="86"/>
        <v>30.983089136341839</v>
      </c>
      <c r="G205" s="4" t="str">
        <f t="shared" si="87"/>
        <v>class I obesity</v>
      </c>
      <c r="H205" s="150"/>
    </row>
    <row r="206" spans="1:10" x14ac:dyDescent="0.25">
      <c r="A206" s="46">
        <v>41674</v>
      </c>
      <c r="B206" s="65">
        <v>206.6</v>
      </c>
      <c r="C206" s="48">
        <f t="shared" si="83"/>
        <v>85.4</v>
      </c>
      <c r="D206" s="48">
        <f t="shared" si="84"/>
        <v>46.599999999999994</v>
      </c>
      <c r="E206" s="49">
        <f t="shared" si="85"/>
        <v>0.64696969696969697</v>
      </c>
      <c r="F206" s="12">
        <f t="shared" si="86"/>
        <v>30.953124833502049</v>
      </c>
      <c r="G206" s="27" t="str">
        <f t="shared" si="87"/>
        <v>class I obesity</v>
      </c>
      <c r="H206" s="149">
        <f>B199-B206</f>
        <v>1.7000000000000171</v>
      </c>
      <c r="I206" s="132" t="s">
        <v>85</v>
      </c>
    </row>
    <row r="207" spans="1:10" x14ac:dyDescent="0.25">
      <c r="A207" s="1">
        <v>41675</v>
      </c>
      <c r="B207" s="45">
        <v>204.4</v>
      </c>
      <c r="C207" s="29">
        <f t="shared" si="83"/>
        <v>87.6</v>
      </c>
      <c r="D207" s="29">
        <f t="shared" si="84"/>
        <v>44.400000000000006</v>
      </c>
      <c r="E207" s="41">
        <f t="shared" si="85"/>
        <v>0.66363636363636358</v>
      </c>
      <c r="F207" s="7">
        <f t="shared" si="86"/>
        <v>30.623517502264374</v>
      </c>
      <c r="G207" s="4" t="str">
        <f t="shared" si="87"/>
        <v>class I obesity</v>
      </c>
      <c r="J207" s="134" t="s">
        <v>65</v>
      </c>
    </row>
    <row r="208" spans="1:10" x14ac:dyDescent="0.25">
      <c r="A208" s="1">
        <v>41676</v>
      </c>
      <c r="B208" s="45">
        <v>204.8</v>
      </c>
      <c r="C208" s="29">
        <f t="shared" si="83"/>
        <v>87.199999999999989</v>
      </c>
      <c r="D208" s="29">
        <f t="shared" si="84"/>
        <v>44.800000000000011</v>
      </c>
      <c r="E208" s="41">
        <f t="shared" si="85"/>
        <v>0.66060606060606053</v>
      </c>
      <c r="F208" s="7">
        <f t="shared" si="86"/>
        <v>30.683446107943954</v>
      </c>
      <c r="G208" s="4" t="str">
        <f t="shared" si="87"/>
        <v>class I obesity</v>
      </c>
      <c r="H208" s="150"/>
    </row>
    <row r="209" spans="1:10" x14ac:dyDescent="0.25">
      <c r="A209" s="1">
        <v>41677</v>
      </c>
      <c r="B209" s="45">
        <v>205.2</v>
      </c>
      <c r="C209" s="29">
        <f t="shared" si="83"/>
        <v>86.800000000000011</v>
      </c>
      <c r="D209" s="29">
        <f t="shared" si="84"/>
        <v>45.199999999999989</v>
      </c>
      <c r="E209" s="41">
        <f t="shared" si="85"/>
        <v>0.6575757575757577</v>
      </c>
      <c r="F209" s="7">
        <f t="shared" si="86"/>
        <v>30.743374713623524</v>
      </c>
      <c r="G209" s="4" t="str">
        <f t="shared" si="87"/>
        <v>class I obesity</v>
      </c>
      <c r="H209" s="150"/>
      <c r="J209" s="134" t="s">
        <v>65</v>
      </c>
    </row>
    <row r="210" spans="1:10" x14ac:dyDescent="0.25">
      <c r="A210" s="9">
        <v>41678</v>
      </c>
      <c r="B210" s="30">
        <v>204.8</v>
      </c>
      <c r="C210" s="30">
        <f t="shared" si="83"/>
        <v>87.199999999999989</v>
      </c>
      <c r="D210" s="30">
        <f t="shared" si="84"/>
        <v>44.800000000000011</v>
      </c>
      <c r="E210" s="42">
        <f t="shared" si="85"/>
        <v>0.66060606060606053</v>
      </c>
      <c r="F210" s="10">
        <f t="shared" si="86"/>
        <v>30.683446107943954</v>
      </c>
      <c r="G210" s="11" t="str">
        <f t="shared" si="87"/>
        <v>class I obesity</v>
      </c>
      <c r="H210" s="152"/>
    </row>
    <row r="211" spans="1:10" x14ac:dyDescent="0.25">
      <c r="A211" s="9">
        <v>41679</v>
      </c>
      <c r="B211" s="30">
        <v>205.6</v>
      </c>
      <c r="C211" s="30">
        <f t="shared" si="83"/>
        <v>86.4</v>
      </c>
      <c r="D211" s="30">
        <f t="shared" si="84"/>
        <v>45.599999999999994</v>
      </c>
      <c r="E211" s="42">
        <f t="shared" si="85"/>
        <v>0.65454545454545454</v>
      </c>
      <c r="F211" s="10">
        <f t="shared" si="86"/>
        <v>30.803303319303105</v>
      </c>
      <c r="G211" s="11" t="str">
        <f t="shared" si="87"/>
        <v>class I obesity</v>
      </c>
      <c r="H211" s="152"/>
      <c r="J211" s="134" t="s">
        <v>65</v>
      </c>
    </row>
    <row r="212" spans="1:10" x14ac:dyDescent="0.25">
      <c r="A212" s="1">
        <v>41680</v>
      </c>
      <c r="B212" s="45">
        <v>205.8</v>
      </c>
      <c r="C212" s="29">
        <f t="shared" si="83"/>
        <v>86.199999999999989</v>
      </c>
      <c r="D212" s="29">
        <f t="shared" si="84"/>
        <v>45.800000000000011</v>
      </c>
      <c r="E212" s="41">
        <f t="shared" si="85"/>
        <v>0.65303030303030296</v>
      </c>
      <c r="F212" s="7">
        <f t="shared" si="86"/>
        <v>30.833267622142898</v>
      </c>
      <c r="G212" s="4" t="str">
        <f t="shared" si="87"/>
        <v>class I obesity</v>
      </c>
      <c r="H212" s="150"/>
    </row>
    <row r="213" spans="1:10" x14ac:dyDescent="0.25">
      <c r="A213" s="46">
        <v>41681</v>
      </c>
      <c r="B213" s="65">
        <v>205.2</v>
      </c>
      <c r="C213" s="48">
        <f t="shared" si="83"/>
        <v>86.800000000000011</v>
      </c>
      <c r="D213" s="48">
        <f t="shared" si="84"/>
        <v>45.199999999999989</v>
      </c>
      <c r="E213" s="49">
        <f t="shared" si="85"/>
        <v>0.6575757575757577</v>
      </c>
      <c r="F213" s="12">
        <f t="shared" si="86"/>
        <v>30.743374713623524</v>
      </c>
      <c r="G213" s="27" t="str">
        <f t="shared" si="87"/>
        <v>class I obesity</v>
      </c>
      <c r="H213" s="149">
        <f>B206-B213</f>
        <v>1.4000000000000057</v>
      </c>
      <c r="I213" s="132" t="s">
        <v>86</v>
      </c>
    </row>
    <row r="214" spans="1:10" x14ac:dyDescent="0.25">
      <c r="A214" s="1">
        <v>41682</v>
      </c>
      <c r="B214" s="45">
        <v>205.2</v>
      </c>
      <c r="C214" s="29">
        <f t="shared" si="83"/>
        <v>86.800000000000011</v>
      </c>
      <c r="D214" s="29">
        <f t="shared" si="84"/>
        <v>45.199999999999989</v>
      </c>
      <c r="E214" s="41">
        <f t="shared" si="85"/>
        <v>0.6575757575757577</v>
      </c>
      <c r="F214" s="7">
        <f t="shared" si="86"/>
        <v>30.743374713623524</v>
      </c>
      <c r="G214" s="4" t="str">
        <f t="shared" si="87"/>
        <v>class I obesity</v>
      </c>
      <c r="H214" s="150"/>
    </row>
    <row r="215" spans="1:10" x14ac:dyDescent="0.25">
      <c r="A215" s="1">
        <v>41683</v>
      </c>
      <c r="B215" s="45">
        <v>206.2</v>
      </c>
      <c r="C215" s="29">
        <f t="shared" si="83"/>
        <v>85.800000000000011</v>
      </c>
      <c r="D215" s="29">
        <f t="shared" si="84"/>
        <v>46.199999999999989</v>
      </c>
      <c r="E215" s="41">
        <f t="shared" si="85"/>
        <v>0.65000000000000013</v>
      </c>
      <c r="F215" s="7">
        <f t="shared" si="86"/>
        <v>30.893196227822472</v>
      </c>
      <c r="G215" s="4" t="str">
        <f t="shared" si="87"/>
        <v>class I obesity</v>
      </c>
      <c r="H215" s="150"/>
    </row>
    <row r="216" spans="1:10" x14ac:dyDescent="0.25">
      <c r="A216" s="1">
        <v>41684</v>
      </c>
      <c r="B216" s="45">
        <v>206.2</v>
      </c>
      <c r="C216" s="29">
        <f t="shared" si="83"/>
        <v>85.800000000000011</v>
      </c>
      <c r="D216" s="29">
        <f t="shared" si="84"/>
        <v>46.199999999999989</v>
      </c>
      <c r="E216" s="41">
        <f t="shared" si="85"/>
        <v>0.65000000000000013</v>
      </c>
      <c r="F216" s="7">
        <f t="shared" si="86"/>
        <v>30.893196227822472</v>
      </c>
      <c r="G216" s="4" t="str">
        <f t="shared" si="87"/>
        <v>class I obesity</v>
      </c>
      <c r="H216" s="150"/>
    </row>
    <row r="217" spans="1:10" x14ac:dyDescent="0.25">
      <c r="A217" s="9">
        <v>41685</v>
      </c>
      <c r="B217" s="30">
        <v>206.4</v>
      </c>
      <c r="C217" s="30">
        <f t="shared" si="83"/>
        <v>85.6</v>
      </c>
      <c r="D217" s="30">
        <f t="shared" si="84"/>
        <v>46.400000000000006</v>
      </c>
      <c r="E217" s="42">
        <f t="shared" si="85"/>
        <v>0.64848484848484844</v>
      </c>
      <c r="F217" s="10">
        <f t="shared" si="86"/>
        <v>30.923160530662265</v>
      </c>
      <c r="G217" s="11" t="str">
        <f t="shared" si="87"/>
        <v>class I obesity</v>
      </c>
      <c r="H217" s="152"/>
    </row>
    <row r="218" spans="1:10" x14ac:dyDescent="0.25">
      <c r="A218" s="9">
        <v>41686</v>
      </c>
      <c r="B218" s="30">
        <v>207</v>
      </c>
      <c r="C218" s="30">
        <f t="shared" si="83"/>
        <v>85</v>
      </c>
      <c r="D218" s="30">
        <f t="shared" si="84"/>
        <v>47</v>
      </c>
      <c r="E218" s="42">
        <f t="shared" si="85"/>
        <v>0.64393939393939392</v>
      </c>
      <c r="F218" s="10">
        <f t="shared" si="86"/>
        <v>31.013053439181629</v>
      </c>
      <c r="G218" s="11" t="str">
        <f t="shared" si="87"/>
        <v>class I obesity</v>
      </c>
      <c r="H218" s="152"/>
    </row>
    <row r="219" spans="1:10" x14ac:dyDescent="0.25">
      <c r="A219" s="1">
        <v>41687</v>
      </c>
      <c r="B219" s="45">
        <v>206.4</v>
      </c>
      <c r="C219" s="29">
        <f t="shared" si="83"/>
        <v>85.6</v>
      </c>
      <c r="D219" s="29">
        <f t="shared" si="84"/>
        <v>46.400000000000006</v>
      </c>
      <c r="E219" s="41">
        <f t="shared" si="85"/>
        <v>0.64848484848484844</v>
      </c>
      <c r="F219" s="7">
        <f t="shared" si="86"/>
        <v>30.923160530662265</v>
      </c>
      <c r="G219" s="4" t="str">
        <f t="shared" si="87"/>
        <v>class I obesity</v>
      </c>
      <c r="H219" s="150"/>
    </row>
    <row r="220" spans="1:10" x14ac:dyDescent="0.25">
      <c r="A220" s="46">
        <v>41688</v>
      </c>
      <c r="B220" s="65">
        <v>205.8</v>
      </c>
      <c r="C220" s="48">
        <f t="shared" si="83"/>
        <v>86.199999999999989</v>
      </c>
      <c r="D220" s="48">
        <f t="shared" si="84"/>
        <v>45.800000000000011</v>
      </c>
      <c r="E220" s="49">
        <f t="shared" si="85"/>
        <v>0.65303030303030296</v>
      </c>
      <c r="F220" s="12">
        <f t="shared" si="86"/>
        <v>30.833267622142898</v>
      </c>
      <c r="G220" s="27" t="str">
        <f t="shared" si="87"/>
        <v>class I obesity</v>
      </c>
      <c r="H220" s="149">
        <f>B213-B220</f>
        <v>-0.60000000000002274</v>
      </c>
      <c r="I220" s="132" t="s">
        <v>87</v>
      </c>
    </row>
    <row r="221" spans="1:10" x14ac:dyDescent="0.25">
      <c r="A221" s="1">
        <v>41689</v>
      </c>
      <c r="B221" s="45">
        <v>203</v>
      </c>
      <c r="C221" s="29">
        <f t="shared" si="83"/>
        <v>89</v>
      </c>
      <c r="D221" s="29">
        <f t="shared" si="84"/>
        <v>43</v>
      </c>
      <c r="E221" s="41">
        <f t="shared" si="85"/>
        <v>0.6742424242424242</v>
      </c>
      <c r="F221" s="7">
        <f t="shared" si="86"/>
        <v>30.413767382385849</v>
      </c>
      <c r="G221" s="4" t="str">
        <f t="shared" si="87"/>
        <v>class I obesity</v>
      </c>
      <c r="H221" s="150"/>
      <c r="J221" s="134" t="s">
        <v>65</v>
      </c>
    </row>
    <row r="222" spans="1:10" x14ac:dyDescent="0.25">
      <c r="A222" s="1">
        <v>41690</v>
      </c>
      <c r="B222" s="45">
        <v>203.4</v>
      </c>
      <c r="C222" s="29">
        <f t="shared" si="83"/>
        <v>88.6</v>
      </c>
      <c r="D222" s="29">
        <f t="shared" si="84"/>
        <v>43.400000000000006</v>
      </c>
      <c r="E222" s="41">
        <f t="shared" si="85"/>
        <v>0.67121212121212115</v>
      </c>
      <c r="F222" s="7">
        <f t="shared" si="86"/>
        <v>30.47369598806543</v>
      </c>
      <c r="G222" s="4" t="str">
        <f t="shared" si="87"/>
        <v>class I obesity</v>
      </c>
      <c r="H222" s="150"/>
    </row>
    <row r="223" spans="1:10" x14ac:dyDescent="0.25">
      <c r="A223" s="1">
        <v>41691</v>
      </c>
      <c r="B223" s="45">
        <v>202.4</v>
      </c>
      <c r="C223" s="29">
        <f t="shared" si="83"/>
        <v>89.6</v>
      </c>
      <c r="D223" s="29">
        <f t="shared" si="84"/>
        <v>42.400000000000006</v>
      </c>
      <c r="E223" s="41">
        <f t="shared" si="85"/>
        <v>0.67878787878787872</v>
      </c>
      <c r="F223" s="7">
        <f t="shared" si="86"/>
        <v>30.323874473866482</v>
      </c>
      <c r="G223" s="4" t="str">
        <f t="shared" si="87"/>
        <v>class I obesity</v>
      </c>
      <c r="H223" s="150"/>
    </row>
    <row r="224" spans="1:10" x14ac:dyDescent="0.25">
      <c r="A224" s="9">
        <v>41692</v>
      </c>
      <c r="B224" s="30">
        <v>201.4</v>
      </c>
      <c r="C224" s="30">
        <f t="shared" si="83"/>
        <v>90.6</v>
      </c>
      <c r="D224" s="30">
        <f t="shared" si="84"/>
        <v>41.400000000000006</v>
      </c>
      <c r="E224" s="42">
        <f t="shared" si="85"/>
        <v>0.68636363636363629</v>
      </c>
      <c r="F224" s="10">
        <f t="shared" si="86"/>
        <v>30.174052959667538</v>
      </c>
      <c r="G224" s="11" t="str">
        <f t="shared" si="87"/>
        <v>class I obesity</v>
      </c>
      <c r="H224" s="152"/>
    </row>
    <row r="225" spans="1:10" x14ac:dyDescent="0.25">
      <c r="A225" s="9">
        <v>41693</v>
      </c>
      <c r="B225" s="30">
        <v>200</v>
      </c>
      <c r="C225" s="30">
        <f t="shared" si="83"/>
        <v>92</v>
      </c>
      <c r="D225" s="30">
        <f t="shared" si="84"/>
        <v>40</v>
      </c>
      <c r="E225" s="42">
        <f t="shared" si="85"/>
        <v>0.69696969696969702</v>
      </c>
      <c r="F225" s="10">
        <f t="shared" si="86"/>
        <v>29.964302839789013</v>
      </c>
      <c r="G225" s="11" t="str">
        <f t="shared" si="87"/>
        <v>overweight</v>
      </c>
      <c r="H225" s="152"/>
    </row>
    <row r="226" spans="1:10" x14ac:dyDescent="0.25">
      <c r="A226" s="1">
        <v>41694</v>
      </c>
      <c r="B226" s="45">
        <v>200.2</v>
      </c>
      <c r="C226" s="29">
        <f t="shared" si="83"/>
        <v>91.800000000000011</v>
      </c>
      <c r="D226" s="29">
        <f t="shared" si="84"/>
        <v>40.199999999999989</v>
      </c>
      <c r="E226" s="41">
        <f t="shared" si="85"/>
        <v>0.69545454545454555</v>
      </c>
      <c r="F226" s="7">
        <f t="shared" si="86"/>
        <v>29.994267142628804</v>
      </c>
      <c r="G226" s="4" t="str">
        <f t="shared" si="87"/>
        <v>overweight</v>
      </c>
      <c r="H226" s="150"/>
      <c r="J226" s="134" t="s">
        <v>65</v>
      </c>
    </row>
    <row r="227" spans="1:10" x14ac:dyDescent="0.25">
      <c r="A227" s="46">
        <v>41695</v>
      </c>
      <c r="B227" s="65">
        <v>199.6</v>
      </c>
      <c r="C227" s="48">
        <f t="shared" si="83"/>
        <v>92.4</v>
      </c>
      <c r="D227" s="48">
        <f t="shared" si="84"/>
        <v>39.599999999999994</v>
      </c>
      <c r="E227" s="49">
        <f t="shared" si="85"/>
        <v>0.70000000000000007</v>
      </c>
      <c r="F227" s="12">
        <f t="shared" si="86"/>
        <v>29.904374234109433</v>
      </c>
      <c r="G227" s="27" t="str">
        <f t="shared" si="87"/>
        <v>overweight</v>
      </c>
      <c r="H227" s="149">
        <f>B220-B227</f>
        <v>6.2000000000000171</v>
      </c>
      <c r="I227" s="132" t="s">
        <v>88</v>
      </c>
    </row>
    <row r="228" spans="1:10" x14ac:dyDescent="0.25">
      <c r="A228" s="1">
        <v>41696</v>
      </c>
      <c r="B228" s="45">
        <v>199.2</v>
      </c>
      <c r="C228" s="29">
        <f t="shared" si="83"/>
        <v>92.800000000000011</v>
      </c>
      <c r="D228" s="29">
        <f t="shared" si="84"/>
        <v>39.199999999999989</v>
      </c>
      <c r="E228" s="41">
        <f t="shared" si="85"/>
        <v>0.70303030303030312</v>
      </c>
      <c r="F228" s="7">
        <f t="shared" si="86"/>
        <v>29.844445628429852</v>
      </c>
      <c r="G228" s="4" t="str">
        <f t="shared" si="87"/>
        <v>overweight</v>
      </c>
      <c r="H228" s="150"/>
    </row>
    <row r="229" spans="1:10" x14ac:dyDescent="0.25">
      <c r="A229" s="1">
        <v>41697</v>
      </c>
      <c r="B229" s="45">
        <v>199.6</v>
      </c>
      <c r="C229" s="29">
        <f t="shared" si="83"/>
        <v>92.4</v>
      </c>
      <c r="D229" s="29">
        <f t="shared" si="84"/>
        <v>39.599999999999994</v>
      </c>
      <c r="E229" s="41">
        <f t="shared" si="85"/>
        <v>0.70000000000000007</v>
      </c>
      <c r="F229" s="7">
        <f t="shared" si="86"/>
        <v>29.904374234109433</v>
      </c>
      <c r="G229" s="4" t="str">
        <f t="shared" si="87"/>
        <v>overweight</v>
      </c>
      <c r="H229" s="150"/>
      <c r="J229" s="134" t="s">
        <v>65</v>
      </c>
    </row>
    <row r="230" spans="1:10" x14ac:dyDescent="0.25">
      <c r="A230" s="106">
        <v>41698</v>
      </c>
      <c r="B230" s="120">
        <v>199.4</v>
      </c>
      <c r="C230" s="108">
        <f t="shared" si="83"/>
        <v>92.6</v>
      </c>
      <c r="D230" s="108">
        <f t="shared" si="84"/>
        <v>39.400000000000006</v>
      </c>
      <c r="E230" s="109">
        <f t="shared" si="85"/>
        <v>0.70151515151515142</v>
      </c>
      <c r="F230" s="110">
        <f t="shared" si="86"/>
        <v>29.874409931269646</v>
      </c>
      <c r="G230" s="111" t="str">
        <f t="shared" si="87"/>
        <v>overweight</v>
      </c>
      <c r="H230" s="154"/>
      <c r="I230" s="133" t="s">
        <v>130</v>
      </c>
      <c r="J230" s="133"/>
    </row>
    <row r="231" spans="1:10" x14ac:dyDescent="0.25">
      <c r="A231" s="9">
        <v>41699</v>
      </c>
      <c r="B231" s="30">
        <v>197.4</v>
      </c>
      <c r="C231" s="30">
        <f t="shared" si="83"/>
        <v>94.6</v>
      </c>
      <c r="D231" s="30">
        <f t="shared" si="84"/>
        <v>37.400000000000006</v>
      </c>
      <c r="E231" s="42">
        <f t="shared" si="85"/>
        <v>0.71666666666666667</v>
      </c>
      <c r="F231" s="10">
        <f t="shared" si="86"/>
        <v>29.574766902871758</v>
      </c>
      <c r="G231" s="11" t="str">
        <f t="shared" si="87"/>
        <v>overweight</v>
      </c>
      <c r="H231" s="152"/>
    </row>
    <row r="232" spans="1:10" x14ac:dyDescent="0.25">
      <c r="A232" s="9">
        <v>41700</v>
      </c>
      <c r="B232" s="30">
        <v>199.2</v>
      </c>
      <c r="C232" s="30">
        <f t="shared" si="83"/>
        <v>92.800000000000011</v>
      </c>
      <c r="D232" s="30">
        <f t="shared" si="84"/>
        <v>39.199999999999989</v>
      </c>
      <c r="E232" s="42">
        <f t="shared" si="85"/>
        <v>0.70303030303030312</v>
      </c>
      <c r="F232" s="10">
        <f t="shared" si="86"/>
        <v>29.844445628429852</v>
      </c>
      <c r="G232" s="11" t="str">
        <f t="shared" si="87"/>
        <v>overweight</v>
      </c>
      <c r="H232" s="152"/>
    </row>
    <row r="233" spans="1:10" x14ac:dyDescent="0.25">
      <c r="A233" s="1">
        <v>41701</v>
      </c>
      <c r="B233" s="45">
        <v>198</v>
      </c>
      <c r="C233" s="29">
        <f t="shared" si="83"/>
        <v>94</v>
      </c>
      <c r="D233" s="29">
        <f t="shared" si="84"/>
        <v>38</v>
      </c>
      <c r="E233" s="41">
        <f t="shared" si="85"/>
        <v>0.71212121212121215</v>
      </c>
      <c r="F233" s="7">
        <f t="shared" si="86"/>
        <v>29.664659811391122</v>
      </c>
      <c r="G233" s="4" t="str">
        <f t="shared" si="87"/>
        <v>overweight</v>
      </c>
      <c r="H233" s="150"/>
    </row>
    <row r="234" spans="1:10" x14ac:dyDescent="0.25">
      <c r="A234" s="46">
        <v>41702</v>
      </c>
      <c r="B234" s="65">
        <v>198.2</v>
      </c>
      <c r="C234" s="48">
        <f t="shared" si="83"/>
        <v>93.800000000000011</v>
      </c>
      <c r="D234" s="48">
        <f t="shared" si="84"/>
        <v>38.199999999999989</v>
      </c>
      <c r="E234" s="49">
        <f t="shared" si="85"/>
        <v>0.71060606060606069</v>
      </c>
      <c r="F234" s="12">
        <f t="shared" si="86"/>
        <v>29.694624114230912</v>
      </c>
      <c r="G234" s="27" t="str">
        <f t="shared" si="87"/>
        <v>overweight</v>
      </c>
      <c r="H234" s="149">
        <f>B227-B234</f>
        <v>1.4000000000000057</v>
      </c>
      <c r="I234" s="132" t="s">
        <v>89</v>
      </c>
    </row>
    <row r="235" spans="1:10" x14ac:dyDescent="0.25">
      <c r="A235" s="1">
        <v>41703</v>
      </c>
      <c r="B235" s="45">
        <v>199.8</v>
      </c>
      <c r="C235" s="29">
        <f t="shared" si="83"/>
        <v>92.199999999999989</v>
      </c>
      <c r="D235" s="29">
        <f t="shared" si="84"/>
        <v>39.800000000000011</v>
      </c>
      <c r="E235" s="41">
        <f t="shared" si="85"/>
        <v>0.69848484848484838</v>
      </c>
      <c r="F235" s="7">
        <f t="shared" si="86"/>
        <v>29.934338536949227</v>
      </c>
      <c r="G235" s="4" t="str">
        <f t="shared" si="87"/>
        <v>overweight</v>
      </c>
      <c r="H235" s="150"/>
    </row>
    <row r="236" spans="1:10" x14ac:dyDescent="0.25">
      <c r="A236" s="1">
        <v>41704</v>
      </c>
      <c r="B236" s="45">
        <v>198.6</v>
      </c>
      <c r="C236" s="29">
        <f t="shared" si="83"/>
        <v>93.4</v>
      </c>
      <c r="D236" s="29">
        <f t="shared" si="84"/>
        <v>38.599999999999994</v>
      </c>
      <c r="E236" s="41">
        <f t="shared" si="85"/>
        <v>0.70757575757575764</v>
      </c>
      <c r="F236" s="7">
        <f t="shared" si="86"/>
        <v>29.754552719910489</v>
      </c>
      <c r="G236" s="4" t="str">
        <f t="shared" si="87"/>
        <v>overweight</v>
      </c>
      <c r="H236" s="150"/>
    </row>
    <row r="237" spans="1:10" x14ac:dyDescent="0.25">
      <c r="A237" s="1">
        <v>41705</v>
      </c>
      <c r="B237" s="45">
        <v>197.8</v>
      </c>
      <c r="C237" s="29">
        <f t="shared" si="83"/>
        <v>94.199999999999989</v>
      </c>
      <c r="D237" s="29">
        <f t="shared" si="84"/>
        <v>37.800000000000011</v>
      </c>
      <c r="E237" s="41">
        <f t="shared" si="85"/>
        <v>0.71363636363636351</v>
      </c>
      <c r="F237" s="7">
        <f t="shared" si="86"/>
        <v>29.634695508551335</v>
      </c>
      <c r="G237" s="4" t="str">
        <f t="shared" si="87"/>
        <v>overweight</v>
      </c>
      <c r="H237" s="150"/>
    </row>
    <row r="238" spans="1:10" x14ac:dyDescent="0.25">
      <c r="A238" s="9">
        <v>41706</v>
      </c>
      <c r="B238" s="30">
        <v>197.6</v>
      </c>
      <c r="C238" s="30">
        <f t="shared" si="83"/>
        <v>94.4</v>
      </c>
      <c r="D238" s="30">
        <f t="shared" si="84"/>
        <v>37.599999999999994</v>
      </c>
      <c r="E238" s="42">
        <f t="shared" si="85"/>
        <v>0.7151515151515152</v>
      </c>
      <c r="F238" s="10">
        <f t="shared" si="86"/>
        <v>29.604731205711548</v>
      </c>
      <c r="G238" s="11" t="str">
        <f t="shared" si="87"/>
        <v>overweight</v>
      </c>
      <c r="H238" s="152"/>
    </row>
    <row r="239" spans="1:10" x14ac:dyDescent="0.25">
      <c r="A239" s="9">
        <v>41707</v>
      </c>
      <c r="B239" s="30">
        <v>197.4</v>
      </c>
      <c r="C239" s="30">
        <f t="shared" si="83"/>
        <v>94.6</v>
      </c>
      <c r="D239" s="30">
        <f t="shared" si="84"/>
        <v>37.400000000000006</v>
      </c>
      <c r="E239" s="42">
        <f t="shared" si="85"/>
        <v>0.71666666666666667</v>
      </c>
      <c r="F239" s="10">
        <f t="shared" si="86"/>
        <v>29.574766902871758</v>
      </c>
      <c r="G239" s="11" t="str">
        <f t="shared" si="87"/>
        <v>overweight</v>
      </c>
      <c r="H239" s="152"/>
    </row>
    <row r="240" spans="1:10" x14ac:dyDescent="0.25">
      <c r="A240" s="1">
        <v>41708</v>
      </c>
      <c r="B240" s="45">
        <v>196.2</v>
      </c>
      <c r="C240" s="29">
        <f t="shared" si="83"/>
        <v>95.800000000000011</v>
      </c>
      <c r="D240" s="29">
        <f t="shared" si="84"/>
        <v>36.199999999999989</v>
      </c>
      <c r="E240" s="41">
        <f t="shared" si="85"/>
        <v>0.72575757575757582</v>
      </c>
      <c r="F240" s="7">
        <f t="shared" si="86"/>
        <v>29.394981085833017</v>
      </c>
      <c r="G240" s="4" t="str">
        <f t="shared" si="87"/>
        <v>overweight</v>
      </c>
      <c r="H240" s="150"/>
    </row>
    <row r="241" spans="1:9" x14ac:dyDescent="0.25">
      <c r="A241" s="46">
        <v>41709</v>
      </c>
      <c r="B241" s="65">
        <v>195.6</v>
      </c>
      <c r="C241" s="48">
        <f t="shared" si="83"/>
        <v>96.4</v>
      </c>
      <c r="D241" s="48">
        <f t="shared" si="84"/>
        <v>35.599999999999994</v>
      </c>
      <c r="E241" s="49">
        <f t="shared" si="85"/>
        <v>0.73030303030303034</v>
      </c>
      <c r="F241" s="12">
        <f t="shared" si="86"/>
        <v>29.305088177313657</v>
      </c>
      <c r="G241" s="27" t="str">
        <f t="shared" si="87"/>
        <v>overweight</v>
      </c>
      <c r="H241" s="149">
        <f>B234-B241</f>
        <v>2.5999999999999943</v>
      </c>
      <c r="I241" s="132" t="s">
        <v>90</v>
      </c>
    </row>
    <row r="242" spans="1:9" x14ac:dyDescent="0.25">
      <c r="A242" s="1">
        <v>41710</v>
      </c>
      <c r="B242" s="45">
        <v>195.6</v>
      </c>
      <c r="C242" s="29">
        <f t="shared" si="83"/>
        <v>96.4</v>
      </c>
      <c r="D242" s="29">
        <f t="shared" si="84"/>
        <v>35.599999999999994</v>
      </c>
      <c r="E242" s="41">
        <f t="shared" si="85"/>
        <v>0.73030303030303034</v>
      </c>
      <c r="F242" s="7">
        <f t="shared" si="86"/>
        <v>29.305088177313657</v>
      </c>
      <c r="G242" s="4" t="str">
        <f t="shared" si="87"/>
        <v>overweight</v>
      </c>
      <c r="H242" s="150"/>
    </row>
    <row r="243" spans="1:9" x14ac:dyDescent="0.25">
      <c r="A243" s="1">
        <v>41711</v>
      </c>
      <c r="B243" s="45">
        <v>194</v>
      </c>
      <c r="C243" s="29">
        <f t="shared" si="83"/>
        <v>98</v>
      </c>
      <c r="D243" s="29">
        <f t="shared" si="84"/>
        <v>34</v>
      </c>
      <c r="E243" s="41">
        <f t="shared" si="85"/>
        <v>0.74242424242424243</v>
      </c>
      <c r="F243" s="7">
        <f t="shared" si="86"/>
        <v>29.065373754595345</v>
      </c>
      <c r="G243" s="4" t="str">
        <f t="shared" si="87"/>
        <v>overweight</v>
      </c>
      <c r="H243" s="150"/>
    </row>
    <row r="244" spans="1:9" x14ac:dyDescent="0.25">
      <c r="A244" s="1">
        <v>41712</v>
      </c>
      <c r="B244" s="45">
        <v>192.8</v>
      </c>
      <c r="C244" s="29">
        <f t="shared" si="83"/>
        <v>99.199999999999989</v>
      </c>
      <c r="D244" s="29">
        <f t="shared" si="84"/>
        <v>32.800000000000011</v>
      </c>
      <c r="E244" s="41">
        <f t="shared" si="85"/>
        <v>0.75151515151515147</v>
      </c>
      <c r="F244" s="7">
        <f t="shared" si="86"/>
        <v>28.885587937556611</v>
      </c>
      <c r="G244" s="4" t="str">
        <f t="shared" si="87"/>
        <v>overweight</v>
      </c>
      <c r="H244" s="150"/>
    </row>
    <row r="245" spans="1:9" x14ac:dyDescent="0.25">
      <c r="A245" s="9">
        <v>41713</v>
      </c>
      <c r="B245" s="30">
        <v>193</v>
      </c>
      <c r="C245" s="30">
        <f t="shared" si="83"/>
        <v>99</v>
      </c>
      <c r="D245" s="30">
        <f t="shared" si="84"/>
        <v>33</v>
      </c>
      <c r="E245" s="42">
        <f t="shared" si="85"/>
        <v>0.75</v>
      </c>
      <c r="F245" s="10">
        <f t="shared" si="86"/>
        <v>28.915552240396401</v>
      </c>
      <c r="G245" s="11" t="str">
        <f t="shared" si="87"/>
        <v>overweight</v>
      </c>
      <c r="H245" s="152"/>
    </row>
    <row r="246" spans="1:9" x14ac:dyDescent="0.25">
      <c r="A246" s="9">
        <v>41714</v>
      </c>
      <c r="B246" s="30">
        <v>193</v>
      </c>
      <c r="C246" s="30">
        <f t="shared" si="83"/>
        <v>99</v>
      </c>
      <c r="D246" s="30">
        <f t="shared" si="84"/>
        <v>33</v>
      </c>
      <c r="E246" s="42">
        <f t="shared" si="85"/>
        <v>0.75</v>
      </c>
      <c r="F246" s="10">
        <f t="shared" si="86"/>
        <v>28.915552240396401</v>
      </c>
      <c r="G246" s="11" t="str">
        <f t="shared" si="87"/>
        <v>overweight</v>
      </c>
      <c r="H246" s="152"/>
    </row>
    <row r="247" spans="1:9" x14ac:dyDescent="0.25">
      <c r="A247" s="1">
        <v>41715</v>
      </c>
      <c r="B247" s="45">
        <v>193</v>
      </c>
      <c r="C247" s="29">
        <f t="shared" si="83"/>
        <v>99</v>
      </c>
      <c r="D247" s="29">
        <f t="shared" si="84"/>
        <v>33</v>
      </c>
      <c r="E247" s="41">
        <f t="shared" si="85"/>
        <v>0.75</v>
      </c>
      <c r="F247" s="7">
        <f t="shared" si="86"/>
        <v>28.915552240396401</v>
      </c>
      <c r="G247" s="4" t="str">
        <f t="shared" si="87"/>
        <v>overweight</v>
      </c>
      <c r="H247" s="150"/>
    </row>
    <row r="248" spans="1:9" x14ac:dyDescent="0.25">
      <c r="A248" s="46">
        <v>41716</v>
      </c>
      <c r="B248" s="65">
        <v>193.2</v>
      </c>
      <c r="C248" s="48">
        <f t="shared" si="83"/>
        <v>98.800000000000011</v>
      </c>
      <c r="D248" s="48">
        <f t="shared" si="84"/>
        <v>33.199999999999989</v>
      </c>
      <c r="E248" s="49">
        <f t="shared" si="85"/>
        <v>0.74848484848484853</v>
      </c>
      <c r="F248" s="12">
        <f t="shared" si="86"/>
        <v>28.945516543236188</v>
      </c>
      <c r="G248" s="27" t="str">
        <f t="shared" si="87"/>
        <v>overweight</v>
      </c>
      <c r="H248" s="149">
        <f>B241-B248</f>
        <v>2.4000000000000057</v>
      </c>
      <c r="I248" s="132" t="s">
        <v>91</v>
      </c>
    </row>
    <row r="249" spans="1:9" x14ac:dyDescent="0.25">
      <c r="A249" s="1">
        <v>41717</v>
      </c>
      <c r="B249" s="45">
        <v>193.2</v>
      </c>
      <c r="C249" s="29">
        <f t="shared" si="83"/>
        <v>98.800000000000011</v>
      </c>
      <c r="D249" s="29">
        <f t="shared" si="84"/>
        <v>33.199999999999989</v>
      </c>
      <c r="E249" s="41">
        <f t="shared" si="85"/>
        <v>0.74848484848484853</v>
      </c>
      <c r="F249" s="7">
        <f t="shared" si="86"/>
        <v>28.945516543236188</v>
      </c>
      <c r="G249" s="4" t="str">
        <f t="shared" si="87"/>
        <v>overweight</v>
      </c>
      <c r="H249" s="150"/>
    </row>
    <row r="250" spans="1:9" x14ac:dyDescent="0.25">
      <c r="A250" s="1">
        <v>41718</v>
      </c>
      <c r="B250" s="45">
        <v>191.6</v>
      </c>
      <c r="C250" s="29">
        <f t="shared" si="83"/>
        <v>100.4</v>
      </c>
      <c r="D250" s="29">
        <f t="shared" si="84"/>
        <v>31.599999999999994</v>
      </c>
      <c r="E250" s="41">
        <f t="shared" si="85"/>
        <v>0.76060606060606062</v>
      </c>
      <c r="F250" s="7">
        <f t="shared" si="86"/>
        <v>28.705802120517877</v>
      </c>
      <c r="G250" s="4" t="str">
        <f t="shared" si="87"/>
        <v>overweight</v>
      </c>
      <c r="H250" s="150"/>
    </row>
    <row r="251" spans="1:9" x14ac:dyDescent="0.25">
      <c r="A251" s="1">
        <v>41719</v>
      </c>
      <c r="B251" s="45">
        <v>192.8</v>
      </c>
      <c r="C251" s="29">
        <f t="shared" si="83"/>
        <v>99.199999999999989</v>
      </c>
      <c r="D251" s="29">
        <f t="shared" si="84"/>
        <v>32.800000000000011</v>
      </c>
      <c r="E251" s="41">
        <f t="shared" si="85"/>
        <v>0.75151515151515147</v>
      </c>
      <c r="F251" s="7">
        <f t="shared" si="86"/>
        <v>28.885587937556611</v>
      </c>
      <c r="G251" s="4" t="str">
        <f t="shared" si="87"/>
        <v>overweight</v>
      </c>
      <c r="H251" s="150"/>
    </row>
    <row r="252" spans="1:9" x14ac:dyDescent="0.25">
      <c r="A252" s="9">
        <v>41720</v>
      </c>
      <c r="B252" s="44">
        <v>191.6</v>
      </c>
      <c r="C252" s="30">
        <f t="shared" si="83"/>
        <v>100.4</v>
      </c>
      <c r="D252" s="30">
        <f t="shared" si="84"/>
        <v>31.599999999999994</v>
      </c>
      <c r="E252" s="42">
        <f t="shared" si="85"/>
        <v>0.76060606060606062</v>
      </c>
      <c r="F252" s="10">
        <f t="shared" si="86"/>
        <v>28.705802120517877</v>
      </c>
      <c r="G252" s="11" t="str">
        <f t="shared" si="87"/>
        <v>overweight</v>
      </c>
      <c r="H252" s="152"/>
    </row>
    <row r="253" spans="1:9" x14ac:dyDescent="0.25">
      <c r="A253" s="9">
        <v>41721</v>
      </c>
      <c r="B253" s="44">
        <v>191.4</v>
      </c>
      <c r="C253" s="30">
        <f t="shared" si="83"/>
        <v>100.6</v>
      </c>
      <c r="D253" s="30">
        <f t="shared" si="84"/>
        <v>31.400000000000006</v>
      </c>
      <c r="E253" s="42">
        <f t="shared" si="85"/>
        <v>0.76212121212121209</v>
      </c>
      <c r="F253" s="10">
        <f t="shared" si="86"/>
        <v>28.67583781767809</v>
      </c>
      <c r="G253" s="11" t="str">
        <f t="shared" si="87"/>
        <v>overweight</v>
      </c>
      <c r="H253" s="152"/>
    </row>
    <row r="254" spans="1:9" x14ac:dyDescent="0.25">
      <c r="A254" s="1">
        <v>41722</v>
      </c>
      <c r="B254" s="45">
        <v>191.2</v>
      </c>
      <c r="C254" s="29">
        <f t="shared" si="83"/>
        <v>100.80000000000001</v>
      </c>
      <c r="D254" s="29">
        <f t="shared" si="84"/>
        <v>31.199999999999989</v>
      </c>
      <c r="E254" s="41">
        <f t="shared" si="85"/>
        <v>0.76363636363636367</v>
      </c>
      <c r="F254" s="7">
        <f t="shared" si="86"/>
        <v>28.645873514838296</v>
      </c>
      <c r="G254" s="4" t="str">
        <f t="shared" si="87"/>
        <v>overweight</v>
      </c>
      <c r="H254" s="150"/>
    </row>
    <row r="255" spans="1:9" x14ac:dyDescent="0.25">
      <c r="A255" s="46">
        <v>41723</v>
      </c>
      <c r="B255" s="65">
        <v>191.2</v>
      </c>
      <c r="C255" s="48">
        <f t="shared" ref="C255:C318" si="89">$B$1-B255</f>
        <v>100.80000000000001</v>
      </c>
      <c r="D255" s="48">
        <f t="shared" ref="D255:D318" si="90">B255-$C$1</f>
        <v>31.199999999999989</v>
      </c>
      <c r="E255" s="49">
        <f t="shared" ref="E255:E318" si="91">C255/ToLose</f>
        <v>0.76363636363636367</v>
      </c>
      <c r="F255" s="12">
        <f t="shared" ref="F255:F318" si="92">B255/(height^2)*703</f>
        <v>28.645873514838296</v>
      </c>
      <c r="G255" s="27" t="str">
        <f t="shared" ref="G255:G318" si="93">IF(F255&lt;18.5,"underweight",IF(F255&lt;25,"normal",IF(F255&lt;30,"overweight",IF(F255&lt;35,"class I obesity",IF(F255&lt;40,"class II obesity", "class III obesity")))))</f>
        <v>overweight</v>
      </c>
      <c r="H255" s="149">
        <f>B248-B255</f>
        <v>2</v>
      </c>
      <c r="I255" s="132" t="s">
        <v>92</v>
      </c>
    </row>
    <row r="256" spans="1:9" x14ac:dyDescent="0.25">
      <c r="A256" s="1">
        <v>41724</v>
      </c>
      <c r="B256" s="45">
        <v>189.8</v>
      </c>
      <c r="C256" s="29">
        <f t="shared" si="89"/>
        <v>102.19999999999999</v>
      </c>
      <c r="D256" s="29">
        <f t="shared" si="90"/>
        <v>29.800000000000011</v>
      </c>
      <c r="E256" s="41">
        <f t="shared" si="91"/>
        <v>0.77424242424242418</v>
      </c>
      <c r="F256" s="7">
        <f t="shared" si="92"/>
        <v>28.436123394959779</v>
      </c>
      <c r="G256" s="4" t="str">
        <f t="shared" si="93"/>
        <v>overweight</v>
      </c>
      <c r="H256" s="150"/>
    </row>
    <row r="257" spans="1:10" x14ac:dyDescent="0.25">
      <c r="A257" s="1">
        <v>41725</v>
      </c>
      <c r="B257" s="45">
        <v>191.4</v>
      </c>
      <c r="C257" s="29">
        <f t="shared" si="89"/>
        <v>100.6</v>
      </c>
      <c r="D257" s="29">
        <f t="shared" si="90"/>
        <v>31.400000000000006</v>
      </c>
      <c r="E257" s="41">
        <f t="shared" si="91"/>
        <v>0.76212121212121209</v>
      </c>
      <c r="F257" s="7">
        <f t="shared" si="92"/>
        <v>28.67583781767809</v>
      </c>
      <c r="G257" s="4" t="str">
        <f t="shared" si="93"/>
        <v>overweight</v>
      </c>
      <c r="H257" s="150"/>
    </row>
    <row r="258" spans="1:10" x14ac:dyDescent="0.25">
      <c r="A258" s="1">
        <v>41726</v>
      </c>
      <c r="B258" s="45">
        <v>192.2</v>
      </c>
      <c r="C258" s="29">
        <f t="shared" si="89"/>
        <v>99.800000000000011</v>
      </c>
      <c r="D258" s="29">
        <f t="shared" si="90"/>
        <v>32.199999999999989</v>
      </c>
      <c r="E258" s="41">
        <f t="shared" si="91"/>
        <v>0.7560606060606061</v>
      </c>
      <c r="F258" s="7">
        <f t="shared" si="92"/>
        <v>28.79569502903724</v>
      </c>
      <c r="G258" s="4" t="str">
        <f t="shared" si="93"/>
        <v>overweight</v>
      </c>
      <c r="H258" s="150"/>
    </row>
    <row r="259" spans="1:10" x14ac:dyDescent="0.25">
      <c r="A259" s="9">
        <v>41727</v>
      </c>
      <c r="B259" s="28">
        <f t="shared" ref="B258:B310" si="94">B258</f>
        <v>192.2</v>
      </c>
      <c r="C259" s="30">
        <f t="shared" si="89"/>
        <v>99.800000000000011</v>
      </c>
      <c r="D259" s="30">
        <f t="shared" si="90"/>
        <v>32.199999999999989</v>
      </c>
      <c r="E259" s="42">
        <f t="shared" si="91"/>
        <v>0.7560606060606061</v>
      </c>
      <c r="F259" s="10">
        <f t="shared" si="92"/>
        <v>28.79569502903724</v>
      </c>
      <c r="G259" s="11" t="str">
        <f t="shared" si="93"/>
        <v>overweight</v>
      </c>
      <c r="H259" s="152"/>
    </row>
    <row r="260" spans="1:10" x14ac:dyDescent="0.25">
      <c r="A260" s="112">
        <v>41728</v>
      </c>
      <c r="B260" s="107">
        <f t="shared" si="94"/>
        <v>192.2</v>
      </c>
      <c r="C260" s="113">
        <f t="shared" si="89"/>
        <v>99.800000000000011</v>
      </c>
      <c r="D260" s="113">
        <f t="shared" si="90"/>
        <v>32.199999999999989</v>
      </c>
      <c r="E260" s="114">
        <f t="shared" si="91"/>
        <v>0.7560606060606061</v>
      </c>
      <c r="F260" s="115">
        <f t="shared" si="92"/>
        <v>28.79569502903724</v>
      </c>
      <c r="G260" s="116" t="str">
        <f t="shared" si="93"/>
        <v>overweight</v>
      </c>
      <c r="H260" s="155"/>
      <c r="I260" s="133" t="s">
        <v>131</v>
      </c>
      <c r="J260" s="133"/>
    </row>
    <row r="261" spans="1:10" x14ac:dyDescent="0.25">
      <c r="A261" s="1">
        <v>41729</v>
      </c>
      <c r="B261" s="28">
        <f t="shared" si="94"/>
        <v>192.2</v>
      </c>
      <c r="C261" s="29">
        <f t="shared" si="89"/>
        <v>99.800000000000011</v>
      </c>
      <c r="D261" s="29">
        <f t="shared" si="90"/>
        <v>32.199999999999989</v>
      </c>
      <c r="E261" s="41">
        <f t="shared" si="91"/>
        <v>0.7560606060606061</v>
      </c>
      <c r="F261" s="7">
        <f t="shared" si="92"/>
        <v>28.79569502903724</v>
      </c>
      <c r="G261" s="4" t="str">
        <f t="shared" si="93"/>
        <v>overweight</v>
      </c>
      <c r="H261" s="150"/>
    </row>
    <row r="262" spans="1:10" x14ac:dyDescent="0.25">
      <c r="A262" s="46">
        <v>41730</v>
      </c>
      <c r="B262" s="47">
        <f t="shared" si="94"/>
        <v>192.2</v>
      </c>
      <c r="C262" s="48">
        <f t="shared" si="89"/>
        <v>99.800000000000011</v>
      </c>
      <c r="D262" s="48">
        <f t="shared" si="90"/>
        <v>32.199999999999989</v>
      </c>
      <c r="E262" s="49">
        <f t="shared" si="91"/>
        <v>0.7560606060606061</v>
      </c>
      <c r="F262" s="12">
        <f t="shared" si="92"/>
        <v>28.79569502903724</v>
      </c>
      <c r="G262" s="27" t="str">
        <f t="shared" si="93"/>
        <v>overweight</v>
      </c>
      <c r="H262" s="149">
        <f>B255-B262</f>
        <v>-1</v>
      </c>
      <c r="I262" s="132" t="s">
        <v>93</v>
      </c>
    </row>
    <row r="263" spans="1:10" x14ac:dyDescent="0.25">
      <c r="A263" s="1">
        <v>41731</v>
      </c>
      <c r="B263" s="28">
        <f t="shared" si="94"/>
        <v>192.2</v>
      </c>
      <c r="C263" s="29">
        <f t="shared" si="89"/>
        <v>99.800000000000011</v>
      </c>
      <c r="D263" s="29">
        <f t="shared" si="90"/>
        <v>32.199999999999989</v>
      </c>
      <c r="E263" s="41">
        <f t="shared" si="91"/>
        <v>0.7560606060606061</v>
      </c>
      <c r="F263" s="7">
        <f t="shared" si="92"/>
        <v>28.79569502903724</v>
      </c>
      <c r="G263" s="4" t="str">
        <f t="shared" si="93"/>
        <v>overweight</v>
      </c>
      <c r="H263" s="150"/>
    </row>
    <row r="264" spans="1:10" x14ac:dyDescent="0.25">
      <c r="A264" s="1">
        <v>41732</v>
      </c>
      <c r="B264" s="28">
        <f t="shared" si="94"/>
        <v>192.2</v>
      </c>
      <c r="C264" s="29">
        <f t="shared" si="89"/>
        <v>99.800000000000011</v>
      </c>
      <c r="D264" s="29">
        <f t="shared" si="90"/>
        <v>32.199999999999989</v>
      </c>
      <c r="E264" s="41">
        <f t="shared" si="91"/>
        <v>0.7560606060606061</v>
      </c>
      <c r="F264" s="7">
        <f t="shared" si="92"/>
        <v>28.79569502903724</v>
      </c>
      <c r="G264" s="4" t="str">
        <f t="shared" si="93"/>
        <v>overweight</v>
      </c>
      <c r="H264" s="150"/>
    </row>
    <row r="265" spans="1:10" x14ac:dyDescent="0.25">
      <c r="A265" s="1">
        <v>41733</v>
      </c>
      <c r="B265" s="28">
        <f t="shared" si="94"/>
        <v>192.2</v>
      </c>
      <c r="C265" s="29">
        <f t="shared" si="89"/>
        <v>99.800000000000011</v>
      </c>
      <c r="D265" s="29">
        <f t="shared" si="90"/>
        <v>32.199999999999989</v>
      </c>
      <c r="E265" s="41">
        <f t="shared" si="91"/>
        <v>0.7560606060606061</v>
      </c>
      <c r="F265" s="7">
        <f t="shared" si="92"/>
        <v>28.79569502903724</v>
      </c>
      <c r="G265" s="4" t="str">
        <f t="shared" si="93"/>
        <v>overweight</v>
      </c>
      <c r="H265" s="150"/>
    </row>
    <row r="266" spans="1:10" x14ac:dyDescent="0.25">
      <c r="A266" s="9">
        <v>41734</v>
      </c>
      <c r="B266" s="28">
        <f t="shared" si="94"/>
        <v>192.2</v>
      </c>
      <c r="C266" s="30">
        <f t="shared" si="89"/>
        <v>99.800000000000011</v>
      </c>
      <c r="D266" s="30">
        <f t="shared" si="90"/>
        <v>32.199999999999989</v>
      </c>
      <c r="E266" s="42">
        <f t="shared" si="91"/>
        <v>0.7560606060606061</v>
      </c>
      <c r="F266" s="10">
        <f t="shared" si="92"/>
        <v>28.79569502903724</v>
      </c>
      <c r="G266" s="11" t="str">
        <f t="shared" si="93"/>
        <v>overweight</v>
      </c>
      <c r="H266" s="152"/>
    </row>
    <row r="267" spans="1:10" x14ac:dyDescent="0.25">
      <c r="A267" s="9">
        <v>41735</v>
      </c>
      <c r="B267" s="28">
        <f t="shared" si="94"/>
        <v>192.2</v>
      </c>
      <c r="C267" s="30">
        <f t="shared" si="89"/>
        <v>99.800000000000011</v>
      </c>
      <c r="D267" s="30">
        <f t="shared" si="90"/>
        <v>32.199999999999989</v>
      </c>
      <c r="E267" s="42">
        <f t="shared" si="91"/>
        <v>0.7560606060606061</v>
      </c>
      <c r="F267" s="10">
        <f t="shared" si="92"/>
        <v>28.79569502903724</v>
      </c>
      <c r="G267" s="11" t="str">
        <f t="shared" si="93"/>
        <v>overweight</v>
      </c>
      <c r="H267" s="152"/>
    </row>
    <row r="268" spans="1:10" x14ac:dyDescent="0.25">
      <c r="A268" s="1">
        <v>41736</v>
      </c>
      <c r="B268" s="28">
        <f t="shared" si="94"/>
        <v>192.2</v>
      </c>
      <c r="C268" s="29">
        <f t="shared" si="89"/>
        <v>99.800000000000011</v>
      </c>
      <c r="D268" s="29">
        <f t="shared" si="90"/>
        <v>32.199999999999989</v>
      </c>
      <c r="E268" s="41">
        <f t="shared" si="91"/>
        <v>0.7560606060606061</v>
      </c>
      <c r="F268" s="7">
        <f t="shared" si="92"/>
        <v>28.79569502903724</v>
      </c>
      <c r="G268" s="4" t="str">
        <f t="shared" si="93"/>
        <v>overweight</v>
      </c>
      <c r="H268" s="150"/>
    </row>
    <row r="269" spans="1:10" x14ac:dyDescent="0.25">
      <c r="A269" s="46">
        <v>41737</v>
      </c>
      <c r="B269" s="47">
        <f t="shared" si="94"/>
        <v>192.2</v>
      </c>
      <c r="C269" s="48">
        <f t="shared" si="89"/>
        <v>99.800000000000011</v>
      </c>
      <c r="D269" s="48">
        <f t="shared" si="90"/>
        <v>32.199999999999989</v>
      </c>
      <c r="E269" s="49">
        <f t="shared" si="91"/>
        <v>0.7560606060606061</v>
      </c>
      <c r="F269" s="12">
        <f t="shared" si="92"/>
        <v>28.79569502903724</v>
      </c>
      <c r="G269" s="27" t="str">
        <f t="shared" si="93"/>
        <v>overweight</v>
      </c>
      <c r="H269" s="149">
        <f>B262-B269</f>
        <v>0</v>
      </c>
      <c r="I269" s="132" t="s">
        <v>94</v>
      </c>
    </row>
    <row r="270" spans="1:10" x14ac:dyDescent="0.25">
      <c r="A270" s="1">
        <v>41738</v>
      </c>
      <c r="B270" s="28">
        <f t="shared" si="94"/>
        <v>192.2</v>
      </c>
      <c r="C270" s="29">
        <f t="shared" si="89"/>
        <v>99.800000000000011</v>
      </c>
      <c r="D270" s="29">
        <f t="shared" si="90"/>
        <v>32.199999999999989</v>
      </c>
      <c r="E270" s="41">
        <f t="shared" si="91"/>
        <v>0.7560606060606061</v>
      </c>
      <c r="F270" s="7">
        <f t="shared" si="92"/>
        <v>28.79569502903724</v>
      </c>
      <c r="G270" s="4" t="str">
        <f t="shared" si="93"/>
        <v>overweight</v>
      </c>
      <c r="H270" s="150"/>
    </row>
    <row r="271" spans="1:10" x14ac:dyDescent="0.25">
      <c r="A271" s="1">
        <v>41739</v>
      </c>
      <c r="B271" s="28">
        <f t="shared" si="94"/>
        <v>192.2</v>
      </c>
      <c r="C271" s="29">
        <f t="shared" si="89"/>
        <v>99.800000000000011</v>
      </c>
      <c r="D271" s="29">
        <f t="shared" si="90"/>
        <v>32.199999999999989</v>
      </c>
      <c r="E271" s="41">
        <f t="shared" si="91"/>
        <v>0.7560606060606061</v>
      </c>
      <c r="F271" s="7">
        <f t="shared" si="92"/>
        <v>28.79569502903724</v>
      </c>
      <c r="G271" s="4" t="str">
        <f t="shared" si="93"/>
        <v>overweight</v>
      </c>
      <c r="H271" s="150"/>
    </row>
    <row r="272" spans="1:10" x14ac:dyDescent="0.25">
      <c r="A272" s="1">
        <v>41740</v>
      </c>
      <c r="B272" s="28">
        <f t="shared" si="94"/>
        <v>192.2</v>
      </c>
      <c r="C272" s="29">
        <f t="shared" si="89"/>
        <v>99.800000000000011</v>
      </c>
      <c r="D272" s="29">
        <f t="shared" si="90"/>
        <v>32.199999999999989</v>
      </c>
      <c r="E272" s="41">
        <f t="shared" si="91"/>
        <v>0.7560606060606061</v>
      </c>
      <c r="F272" s="7">
        <f t="shared" si="92"/>
        <v>28.79569502903724</v>
      </c>
      <c r="G272" s="4" t="str">
        <f t="shared" si="93"/>
        <v>overweight</v>
      </c>
      <c r="H272" s="150"/>
    </row>
    <row r="273" spans="1:9" x14ac:dyDescent="0.25">
      <c r="A273" s="9">
        <v>41741</v>
      </c>
      <c r="B273" s="28">
        <f t="shared" si="94"/>
        <v>192.2</v>
      </c>
      <c r="C273" s="30">
        <f t="shared" si="89"/>
        <v>99.800000000000011</v>
      </c>
      <c r="D273" s="30">
        <f t="shared" si="90"/>
        <v>32.199999999999989</v>
      </c>
      <c r="E273" s="42">
        <f t="shared" si="91"/>
        <v>0.7560606060606061</v>
      </c>
      <c r="F273" s="10">
        <f t="shared" si="92"/>
        <v>28.79569502903724</v>
      </c>
      <c r="G273" s="11" t="str">
        <f t="shared" si="93"/>
        <v>overweight</v>
      </c>
      <c r="H273" s="152"/>
    </row>
    <row r="274" spans="1:9" x14ac:dyDescent="0.25">
      <c r="A274" s="9">
        <v>41742</v>
      </c>
      <c r="B274" s="28">
        <f t="shared" si="94"/>
        <v>192.2</v>
      </c>
      <c r="C274" s="30">
        <f t="shared" si="89"/>
        <v>99.800000000000011</v>
      </c>
      <c r="D274" s="30">
        <f t="shared" si="90"/>
        <v>32.199999999999989</v>
      </c>
      <c r="E274" s="42">
        <f t="shared" si="91"/>
        <v>0.7560606060606061</v>
      </c>
      <c r="F274" s="10">
        <f t="shared" si="92"/>
        <v>28.79569502903724</v>
      </c>
      <c r="G274" s="11" t="str">
        <f t="shared" si="93"/>
        <v>overweight</v>
      </c>
      <c r="H274" s="152"/>
    </row>
    <row r="275" spans="1:9" x14ac:dyDescent="0.25">
      <c r="A275" s="1">
        <v>41743</v>
      </c>
      <c r="B275" s="28">
        <f t="shared" si="94"/>
        <v>192.2</v>
      </c>
      <c r="C275" s="29">
        <f t="shared" si="89"/>
        <v>99.800000000000011</v>
      </c>
      <c r="D275" s="29">
        <f t="shared" si="90"/>
        <v>32.199999999999989</v>
      </c>
      <c r="E275" s="41">
        <f t="shared" si="91"/>
        <v>0.7560606060606061</v>
      </c>
      <c r="F275" s="7">
        <f t="shared" si="92"/>
        <v>28.79569502903724</v>
      </c>
      <c r="G275" s="4" t="str">
        <f t="shared" si="93"/>
        <v>overweight</v>
      </c>
      <c r="H275" s="150"/>
    </row>
    <row r="276" spans="1:9" x14ac:dyDescent="0.25">
      <c r="A276" s="46">
        <v>41744</v>
      </c>
      <c r="B276" s="47">
        <f t="shared" si="94"/>
        <v>192.2</v>
      </c>
      <c r="C276" s="48">
        <f t="shared" si="89"/>
        <v>99.800000000000011</v>
      </c>
      <c r="D276" s="48">
        <f t="shared" si="90"/>
        <v>32.199999999999989</v>
      </c>
      <c r="E276" s="49">
        <f t="shared" si="91"/>
        <v>0.7560606060606061</v>
      </c>
      <c r="F276" s="12">
        <f t="shared" si="92"/>
        <v>28.79569502903724</v>
      </c>
      <c r="G276" s="27" t="str">
        <f t="shared" si="93"/>
        <v>overweight</v>
      </c>
      <c r="H276" s="149">
        <f>B269-B276</f>
        <v>0</v>
      </c>
      <c r="I276" s="132" t="s">
        <v>95</v>
      </c>
    </row>
    <row r="277" spans="1:9" x14ac:dyDescent="0.25">
      <c r="A277" s="1">
        <v>41745</v>
      </c>
      <c r="B277" s="28">
        <f t="shared" si="94"/>
        <v>192.2</v>
      </c>
      <c r="C277" s="29">
        <f t="shared" si="89"/>
        <v>99.800000000000011</v>
      </c>
      <c r="D277" s="29">
        <f t="shared" si="90"/>
        <v>32.199999999999989</v>
      </c>
      <c r="E277" s="41">
        <f t="shared" si="91"/>
        <v>0.7560606060606061</v>
      </c>
      <c r="F277" s="7">
        <f t="shared" si="92"/>
        <v>28.79569502903724</v>
      </c>
      <c r="G277" s="4" t="str">
        <f t="shared" si="93"/>
        <v>overweight</v>
      </c>
      <c r="H277" s="150"/>
    </row>
    <row r="278" spans="1:9" x14ac:dyDescent="0.25">
      <c r="A278" s="1">
        <v>41746</v>
      </c>
      <c r="B278" s="28">
        <f t="shared" si="94"/>
        <v>192.2</v>
      </c>
      <c r="C278" s="29">
        <f t="shared" si="89"/>
        <v>99.800000000000011</v>
      </c>
      <c r="D278" s="29">
        <f t="shared" si="90"/>
        <v>32.199999999999989</v>
      </c>
      <c r="E278" s="41">
        <f t="shared" si="91"/>
        <v>0.7560606060606061</v>
      </c>
      <c r="F278" s="7">
        <f t="shared" si="92"/>
        <v>28.79569502903724</v>
      </c>
      <c r="G278" s="4" t="str">
        <f t="shared" si="93"/>
        <v>overweight</v>
      </c>
      <c r="H278" s="150"/>
    </row>
    <row r="279" spans="1:9" x14ac:dyDescent="0.25">
      <c r="A279" s="1">
        <v>41747</v>
      </c>
      <c r="B279" s="28">
        <f t="shared" si="94"/>
        <v>192.2</v>
      </c>
      <c r="C279" s="29">
        <f t="shared" si="89"/>
        <v>99.800000000000011</v>
      </c>
      <c r="D279" s="29">
        <f t="shared" si="90"/>
        <v>32.199999999999989</v>
      </c>
      <c r="E279" s="41">
        <f t="shared" si="91"/>
        <v>0.7560606060606061</v>
      </c>
      <c r="F279" s="7">
        <f t="shared" si="92"/>
        <v>28.79569502903724</v>
      </c>
      <c r="G279" s="4" t="str">
        <f t="shared" si="93"/>
        <v>overweight</v>
      </c>
      <c r="H279" s="150"/>
    </row>
    <row r="280" spans="1:9" x14ac:dyDescent="0.25">
      <c r="A280" s="9">
        <v>41748</v>
      </c>
      <c r="B280" s="28">
        <f t="shared" si="94"/>
        <v>192.2</v>
      </c>
      <c r="C280" s="30">
        <f t="shared" si="89"/>
        <v>99.800000000000011</v>
      </c>
      <c r="D280" s="30">
        <f t="shared" si="90"/>
        <v>32.199999999999989</v>
      </c>
      <c r="E280" s="42">
        <f t="shared" si="91"/>
        <v>0.7560606060606061</v>
      </c>
      <c r="F280" s="10">
        <f t="shared" si="92"/>
        <v>28.79569502903724</v>
      </c>
      <c r="G280" s="11" t="str">
        <f t="shared" si="93"/>
        <v>overweight</v>
      </c>
      <c r="H280" s="152"/>
    </row>
    <row r="281" spans="1:9" x14ac:dyDescent="0.25">
      <c r="A281" s="9">
        <v>41749</v>
      </c>
      <c r="B281" s="28">
        <f t="shared" si="94"/>
        <v>192.2</v>
      </c>
      <c r="C281" s="30">
        <f t="shared" si="89"/>
        <v>99.800000000000011</v>
      </c>
      <c r="D281" s="30">
        <f t="shared" si="90"/>
        <v>32.199999999999989</v>
      </c>
      <c r="E281" s="42">
        <f t="shared" si="91"/>
        <v>0.7560606060606061</v>
      </c>
      <c r="F281" s="10">
        <f t="shared" si="92"/>
        <v>28.79569502903724</v>
      </c>
      <c r="G281" s="11" t="str">
        <f t="shared" si="93"/>
        <v>overweight</v>
      </c>
      <c r="H281" s="152"/>
    </row>
    <row r="282" spans="1:9" x14ac:dyDescent="0.25">
      <c r="A282" s="1">
        <v>41750</v>
      </c>
      <c r="B282" s="28">
        <f t="shared" si="94"/>
        <v>192.2</v>
      </c>
      <c r="C282" s="29">
        <f t="shared" si="89"/>
        <v>99.800000000000011</v>
      </c>
      <c r="D282" s="29">
        <f t="shared" si="90"/>
        <v>32.199999999999989</v>
      </c>
      <c r="E282" s="41">
        <f t="shared" si="91"/>
        <v>0.7560606060606061</v>
      </c>
      <c r="F282" s="7">
        <f t="shared" si="92"/>
        <v>28.79569502903724</v>
      </c>
      <c r="G282" s="4" t="str">
        <f t="shared" si="93"/>
        <v>overweight</v>
      </c>
      <c r="H282" s="150"/>
    </row>
    <row r="283" spans="1:9" x14ac:dyDescent="0.25">
      <c r="A283" s="46">
        <v>41751</v>
      </c>
      <c r="B283" s="47">
        <f t="shared" si="94"/>
        <v>192.2</v>
      </c>
      <c r="C283" s="48">
        <f t="shared" si="89"/>
        <v>99.800000000000011</v>
      </c>
      <c r="D283" s="48">
        <f t="shared" si="90"/>
        <v>32.199999999999989</v>
      </c>
      <c r="E283" s="49">
        <f t="shared" si="91"/>
        <v>0.7560606060606061</v>
      </c>
      <c r="F283" s="12">
        <f t="shared" si="92"/>
        <v>28.79569502903724</v>
      </c>
      <c r="G283" s="27" t="str">
        <f t="shared" si="93"/>
        <v>overweight</v>
      </c>
      <c r="H283" s="149">
        <f>B276-B283</f>
        <v>0</v>
      </c>
      <c r="I283" s="132" t="s">
        <v>96</v>
      </c>
    </row>
    <row r="284" spans="1:9" x14ac:dyDescent="0.25">
      <c r="A284" s="1">
        <v>41752</v>
      </c>
      <c r="B284" s="28">
        <f t="shared" si="94"/>
        <v>192.2</v>
      </c>
      <c r="C284" s="29">
        <f t="shared" si="89"/>
        <v>99.800000000000011</v>
      </c>
      <c r="D284" s="29">
        <f t="shared" si="90"/>
        <v>32.199999999999989</v>
      </c>
      <c r="E284" s="41">
        <f t="shared" si="91"/>
        <v>0.7560606060606061</v>
      </c>
      <c r="F284" s="7">
        <f t="shared" si="92"/>
        <v>28.79569502903724</v>
      </c>
      <c r="G284" s="4" t="str">
        <f t="shared" si="93"/>
        <v>overweight</v>
      </c>
      <c r="H284" s="150"/>
    </row>
    <row r="285" spans="1:9" x14ac:dyDescent="0.25">
      <c r="A285" s="1">
        <v>41753</v>
      </c>
      <c r="B285" s="28">
        <f t="shared" si="94"/>
        <v>192.2</v>
      </c>
      <c r="C285" s="29">
        <f t="shared" si="89"/>
        <v>99.800000000000011</v>
      </c>
      <c r="D285" s="29">
        <f t="shared" si="90"/>
        <v>32.199999999999989</v>
      </c>
      <c r="E285" s="41">
        <f t="shared" si="91"/>
        <v>0.7560606060606061</v>
      </c>
      <c r="F285" s="7">
        <f t="shared" si="92"/>
        <v>28.79569502903724</v>
      </c>
      <c r="G285" s="4" t="str">
        <f t="shared" si="93"/>
        <v>overweight</v>
      </c>
      <c r="H285" s="150"/>
    </row>
    <row r="286" spans="1:9" x14ac:dyDescent="0.25">
      <c r="A286" s="1">
        <v>41754</v>
      </c>
      <c r="B286" s="28">
        <f t="shared" si="94"/>
        <v>192.2</v>
      </c>
      <c r="C286" s="29">
        <f t="shared" si="89"/>
        <v>99.800000000000011</v>
      </c>
      <c r="D286" s="29">
        <f t="shared" si="90"/>
        <v>32.199999999999989</v>
      </c>
      <c r="E286" s="41">
        <f t="shared" si="91"/>
        <v>0.7560606060606061</v>
      </c>
      <c r="F286" s="7">
        <f t="shared" si="92"/>
        <v>28.79569502903724</v>
      </c>
      <c r="G286" s="4" t="str">
        <f t="shared" si="93"/>
        <v>overweight</v>
      </c>
      <c r="H286" s="150"/>
    </row>
    <row r="287" spans="1:9" x14ac:dyDescent="0.25">
      <c r="A287" s="9">
        <v>41755</v>
      </c>
      <c r="B287" s="28">
        <f t="shared" si="94"/>
        <v>192.2</v>
      </c>
      <c r="C287" s="30">
        <f t="shared" si="89"/>
        <v>99.800000000000011</v>
      </c>
      <c r="D287" s="30">
        <f t="shared" si="90"/>
        <v>32.199999999999989</v>
      </c>
      <c r="E287" s="42">
        <f t="shared" si="91"/>
        <v>0.7560606060606061</v>
      </c>
      <c r="F287" s="10">
        <f t="shared" si="92"/>
        <v>28.79569502903724</v>
      </c>
      <c r="G287" s="11" t="str">
        <f t="shared" si="93"/>
        <v>overweight</v>
      </c>
      <c r="H287" s="152"/>
    </row>
    <row r="288" spans="1:9" x14ac:dyDescent="0.25">
      <c r="A288" s="9">
        <v>41756</v>
      </c>
      <c r="B288" s="28">
        <f t="shared" si="94"/>
        <v>192.2</v>
      </c>
      <c r="C288" s="30">
        <f t="shared" si="89"/>
        <v>99.800000000000011</v>
      </c>
      <c r="D288" s="30">
        <f t="shared" si="90"/>
        <v>32.199999999999989</v>
      </c>
      <c r="E288" s="42">
        <f t="shared" si="91"/>
        <v>0.7560606060606061</v>
      </c>
      <c r="F288" s="10">
        <f t="shared" si="92"/>
        <v>28.79569502903724</v>
      </c>
      <c r="G288" s="11" t="str">
        <f t="shared" si="93"/>
        <v>overweight</v>
      </c>
      <c r="H288" s="152"/>
    </row>
    <row r="289" spans="1:10" x14ac:dyDescent="0.25">
      <c r="A289" s="1">
        <v>41757</v>
      </c>
      <c r="B289" s="28">
        <f t="shared" si="94"/>
        <v>192.2</v>
      </c>
      <c r="C289" s="29">
        <f t="shared" si="89"/>
        <v>99.800000000000011</v>
      </c>
      <c r="D289" s="29">
        <f t="shared" si="90"/>
        <v>32.199999999999989</v>
      </c>
      <c r="E289" s="41">
        <f t="shared" si="91"/>
        <v>0.7560606060606061</v>
      </c>
      <c r="F289" s="7">
        <f t="shared" si="92"/>
        <v>28.79569502903724</v>
      </c>
      <c r="G289" s="4" t="str">
        <f t="shared" si="93"/>
        <v>overweight</v>
      </c>
      <c r="H289" s="150"/>
    </row>
    <row r="290" spans="1:10" x14ac:dyDescent="0.25">
      <c r="A290" s="46">
        <v>41758</v>
      </c>
      <c r="B290" s="47">
        <f t="shared" si="94"/>
        <v>192.2</v>
      </c>
      <c r="C290" s="48">
        <f t="shared" si="89"/>
        <v>99.800000000000011</v>
      </c>
      <c r="D290" s="48">
        <f t="shared" si="90"/>
        <v>32.199999999999989</v>
      </c>
      <c r="E290" s="49">
        <f t="shared" si="91"/>
        <v>0.7560606060606061</v>
      </c>
      <c r="F290" s="12">
        <f t="shared" si="92"/>
        <v>28.79569502903724</v>
      </c>
      <c r="G290" s="27" t="str">
        <f t="shared" si="93"/>
        <v>overweight</v>
      </c>
      <c r="H290" s="149">
        <f>B283-B290</f>
        <v>0</v>
      </c>
      <c r="I290" s="132" t="s">
        <v>97</v>
      </c>
    </row>
    <row r="291" spans="1:10" x14ac:dyDescent="0.25">
      <c r="A291" s="106">
        <v>41759</v>
      </c>
      <c r="B291" s="107">
        <f t="shared" si="94"/>
        <v>192.2</v>
      </c>
      <c r="C291" s="108">
        <f t="shared" si="89"/>
        <v>99.800000000000011</v>
      </c>
      <c r="D291" s="108">
        <f t="shared" si="90"/>
        <v>32.199999999999989</v>
      </c>
      <c r="E291" s="109">
        <f t="shared" si="91"/>
        <v>0.7560606060606061</v>
      </c>
      <c r="F291" s="110">
        <f t="shared" si="92"/>
        <v>28.79569502903724</v>
      </c>
      <c r="G291" s="111" t="str">
        <f t="shared" si="93"/>
        <v>overweight</v>
      </c>
      <c r="H291" s="154"/>
      <c r="I291" s="133" t="s">
        <v>132</v>
      </c>
      <c r="J291" s="133"/>
    </row>
    <row r="292" spans="1:10" x14ac:dyDescent="0.25">
      <c r="A292" s="1">
        <v>41760</v>
      </c>
      <c r="B292" s="28">
        <f t="shared" si="94"/>
        <v>192.2</v>
      </c>
      <c r="C292" s="29">
        <f t="shared" si="89"/>
        <v>99.800000000000011</v>
      </c>
      <c r="D292" s="29">
        <f t="shared" si="90"/>
        <v>32.199999999999989</v>
      </c>
      <c r="E292" s="41">
        <f t="shared" si="91"/>
        <v>0.7560606060606061</v>
      </c>
      <c r="F292" s="7">
        <f t="shared" si="92"/>
        <v>28.79569502903724</v>
      </c>
      <c r="G292" s="4" t="str">
        <f t="shared" si="93"/>
        <v>overweight</v>
      </c>
      <c r="H292" s="150"/>
    </row>
    <row r="293" spans="1:10" x14ac:dyDescent="0.25">
      <c r="A293" s="1">
        <v>41761</v>
      </c>
      <c r="B293" s="28">
        <f t="shared" si="94"/>
        <v>192.2</v>
      </c>
      <c r="C293" s="29">
        <f t="shared" si="89"/>
        <v>99.800000000000011</v>
      </c>
      <c r="D293" s="29">
        <f t="shared" si="90"/>
        <v>32.199999999999989</v>
      </c>
      <c r="E293" s="41">
        <f t="shared" si="91"/>
        <v>0.7560606060606061</v>
      </c>
      <c r="F293" s="7">
        <f t="shared" si="92"/>
        <v>28.79569502903724</v>
      </c>
      <c r="G293" s="4" t="str">
        <f t="shared" si="93"/>
        <v>overweight</v>
      </c>
      <c r="H293" s="150"/>
    </row>
    <row r="294" spans="1:10" x14ac:dyDescent="0.25">
      <c r="A294" s="9">
        <v>41762</v>
      </c>
      <c r="B294" s="28">
        <f t="shared" si="94"/>
        <v>192.2</v>
      </c>
      <c r="C294" s="30">
        <f t="shared" si="89"/>
        <v>99.800000000000011</v>
      </c>
      <c r="D294" s="30">
        <f t="shared" si="90"/>
        <v>32.199999999999989</v>
      </c>
      <c r="E294" s="42">
        <f t="shared" si="91"/>
        <v>0.7560606060606061</v>
      </c>
      <c r="F294" s="10">
        <f t="shared" si="92"/>
        <v>28.79569502903724</v>
      </c>
      <c r="G294" s="11" t="str">
        <f t="shared" si="93"/>
        <v>overweight</v>
      </c>
      <c r="H294" s="152"/>
    </row>
    <row r="295" spans="1:10" x14ac:dyDescent="0.25">
      <c r="A295" s="9">
        <v>41763</v>
      </c>
      <c r="B295" s="28">
        <f t="shared" si="94"/>
        <v>192.2</v>
      </c>
      <c r="C295" s="30">
        <f t="shared" si="89"/>
        <v>99.800000000000011</v>
      </c>
      <c r="D295" s="30">
        <f t="shared" si="90"/>
        <v>32.199999999999989</v>
      </c>
      <c r="E295" s="42">
        <f t="shared" si="91"/>
        <v>0.7560606060606061</v>
      </c>
      <c r="F295" s="10">
        <f t="shared" si="92"/>
        <v>28.79569502903724</v>
      </c>
      <c r="G295" s="11" t="str">
        <f t="shared" si="93"/>
        <v>overweight</v>
      </c>
      <c r="H295" s="152"/>
    </row>
    <row r="296" spans="1:10" x14ac:dyDescent="0.25">
      <c r="A296" s="1">
        <v>41764</v>
      </c>
      <c r="B296" s="28">
        <f t="shared" si="94"/>
        <v>192.2</v>
      </c>
      <c r="C296" s="29">
        <f t="shared" si="89"/>
        <v>99.800000000000011</v>
      </c>
      <c r="D296" s="29">
        <f t="shared" si="90"/>
        <v>32.199999999999989</v>
      </c>
      <c r="E296" s="41">
        <f t="shared" si="91"/>
        <v>0.7560606060606061</v>
      </c>
      <c r="F296" s="7">
        <f t="shared" si="92"/>
        <v>28.79569502903724</v>
      </c>
      <c r="G296" s="4" t="str">
        <f t="shared" si="93"/>
        <v>overweight</v>
      </c>
      <c r="H296" s="150"/>
    </row>
    <row r="297" spans="1:10" x14ac:dyDescent="0.25">
      <c r="A297" s="46">
        <v>41765</v>
      </c>
      <c r="B297" s="47">
        <f t="shared" si="94"/>
        <v>192.2</v>
      </c>
      <c r="C297" s="48">
        <f t="shared" si="89"/>
        <v>99.800000000000011</v>
      </c>
      <c r="D297" s="48">
        <f t="shared" si="90"/>
        <v>32.199999999999989</v>
      </c>
      <c r="E297" s="49">
        <f t="shared" si="91"/>
        <v>0.7560606060606061</v>
      </c>
      <c r="F297" s="12">
        <f t="shared" si="92"/>
        <v>28.79569502903724</v>
      </c>
      <c r="G297" s="27" t="str">
        <f t="shared" si="93"/>
        <v>overweight</v>
      </c>
      <c r="H297" s="149">
        <f>B290-B297</f>
        <v>0</v>
      </c>
      <c r="I297" s="132" t="s">
        <v>98</v>
      </c>
    </row>
    <row r="298" spans="1:10" x14ac:dyDescent="0.25">
      <c r="A298" s="1">
        <v>41766</v>
      </c>
      <c r="B298" s="28">
        <f t="shared" si="94"/>
        <v>192.2</v>
      </c>
      <c r="C298" s="29">
        <f t="shared" si="89"/>
        <v>99.800000000000011</v>
      </c>
      <c r="D298" s="29">
        <f t="shared" si="90"/>
        <v>32.199999999999989</v>
      </c>
      <c r="E298" s="41">
        <f t="shared" si="91"/>
        <v>0.7560606060606061</v>
      </c>
      <c r="F298" s="7">
        <f t="shared" si="92"/>
        <v>28.79569502903724</v>
      </c>
      <c r="G298" s="4" t="str">
        <f t="shared" si="93"/>
        <v>overweight</v>
      </c>
      <c r="H298" s="150"/>
    </row>
    <row r="299" spans="1:10" x14ac:dyDescent="0.25">
      <c r="A299" s="1">
        <v>41767</v>
      </c>
      <c r="B299" s="28">
        <f t="shared" si="94"/>
        <v>192.2</v>
      </c>
      <c r="C299" s="29">
        <f t="shared" si="89"/>
        <v>99.800000000000011</v>
      </c>
      <c r="D299" s="29">
        <f t="shared" si="90"/>
        <v>32.199999999999989</v>
      </c>
      <c r="E299" s="41">
        <f t="shared" si="91"/>
        <v>0.7560606060606061</v>
      </c>
      <c r="F299" s="7">
        <f t="shared" si="92"/>
        <v>28.79569502903724</v>
      </c>
      <c r="G299" s="4" t="str">
        <f t="shared" si="93"/>
        <v>overweight</v>
      </c>
      <c r="H299" s="150"/>
    </row>
    <row r="300" spans="1:10" x14ac:dyDescent="0.25">
      <c r="A300" s="1">
        <v>41768</v>
      </c>
      <c r="B300" s="28">
        <f t="shared" si="94"/>
        <v>192.2</v>
      </c>
      <c r="C300" s="29">
        <f t="shared" si="89"/>
        <v>99.800000000000011</v>
      </c>
      <c r="D300" s="29">
        <f t="shared" si="90"/>
        <v>32.199999999999989</v>
      </c>
      <c r="E300" s="41">
        <f t="shared" si="91"/>
        <v>0.7560606060606061</v>
      </c>
      <c r="F300" s="7">
        <f t="shared" si="92"/>
        <v>28.79569502903724</v>
      </c>
      <c r="G300" s="4" t="str">
        <f t="shared" si="93"/>
        <v>overweight</v>
      </c>
      <c r="H300" s="150"/>
    </row>
    <row r="301" spans="1:10" x14ac:dyDescent="0.25">
      <c r="A301" s="9">
        <v>41769</v>
      </c>
      <c r="B301" s="28">
        <f t="shared" si="94"/>
        <v>192.2</v>
      </c>
      <c r="C301" s="30">
        <f t="shared" si="89"/>
        <v>99.800000000000011</v>
      </c>
      <c r="D301" s="30">
        <f t="shared" si="90"/>
        <v>32.199999999999989</v>
      </c>
      <c r="E301" s="42">
        <f t="shared" si="91"/>
        <v>0.7560606060606061</v>
      </c>
      <c r="F301" s="10">
        <f t="shared" si="92"/>
        <v>28.79569502903724</v>
      </c>
      <c r="G301" s="11" t="str">
        <f t="shared" si="93"/>
        <v>overweight</v>
      </c>
      <c r="H301" s="152"/>
    </row>
    <row r="302" spans="1:10" x14ac:dyDescent="0.25">
      <c r="A302" s="9">
        <v>41770</v>
      </c>
      <c r="B302" s="28">
        <f t="shared" si="94"/>
        <v>192.2</v>
      </c>
      <c r="C302" s="30">
        <f t="shared" si="89"/>
        <v>99.800000000000011</v>
      </c>
      <c r="D302" s="30">
        <f t="shared" si="90"/>
        <v>32.199999999999989</v>
      </c>
      <c r="E302" s="42">
        <f t="shared" si="91"/>
        <v>0.7560606060606061</v>
      </c>
      <c r="F302" s="10">
        <f t="shared" si="92"/>
        <v>28.79569502903724</v>
      </c>
      <c r="G302" s="11" t="str">
        <f t="shared" si="93"/>
        <v>overweight</v>
      </c>
      <c r="H302" s="152"/>
    </row>
    <row r="303" spans="1:10" x14ac:dyDescent="0.25">
      <c r="A303" s="1">
        <v>41771</v>
      </c>
      <c r="B303" s="28">
        <f t="shared" si="94"/>
        <v>192.2</v>
      </c>
      <c r="C303" s="29">
        <f t="shared" si="89"/>
        <v>99.800000000000011</v>
      </c>
      <c r="D303" s="29">
        <f t="shared" si="90"/>
        <v>32.199999999999989</v>
      </c>
      <c r="E303" s="41">
        <f t="shared" si="91"/>
        <v>0.7560606060606061</v>
      </c>
      <c r="F303" s="7">
        <f t="shared" si="92"/>
        <v>28.79569502903724</v>
      </c>
      <c r="G303" s="4" t="str">
        <f t="shared" si="93"/>
        <v>overweight</v>
      </c>
      <c r="H303" s="150"/>
    </row>
    <row r="304" spans="1:10" x14ac:dyDescent="0.25">
      <c r="A304" s="46">
        <v>41772</v>
      </c>
      <c r="B304" s="47">
        <f t="shared" si="94"/>
        <v>192.2</v>
      </c>
      <c r="C304" s="48">
        <f t="shared" si="89"/>
        <v>99.800000000000011</v>
      </c>
      <c r="D304" s="48">
        <f t="shared" si="90"/>
        <v>32.199999999999989</v>
      </c>
      <c r="E304" s="49">
        <f t="shared" si="91"/>
        <v>0.7560606060606061</v>
      </c>
      <c r="F304" s="12">
        <f t="shared" si="92"/>
        <v>28.79569502903724</v>
      </c>
      <c r="G304" s="27" t="str">
        <f t="shared" si="93"/>
        <v>overweight</v>
      </c>
      <c r="H304" s="149">
        <f>B297-B304</f>
        <v>0</v>
      </c>
      <c r="I304" s="132" t="s">
        <v>99</v>
      </c>
    </row>
    <row r="305" spans="1:8" x14ac:dyDescent="0.25">
      <c r="A305" s="1">
        <v>41773</v>
      </c>
      <c r="B305" s="28">
        <f t="shared" si="94"/>
        <v>192.2</v>
      </c>
      <c r="C305" s="29">
        <f t="shared" si="89"/>
        <v>99.800000000000011</v>
      </c>
      <c r="D305" s="29">
        <f t="shared" si="90"/>
        <v>32.199999999999989</v>
      </c>
      <c r="E305" s="41">
        <f t="shared" si="91"/>
        <v>0.7560606060606061</v>
      </c>
      <c r="F305" s="7">
        <f t="shared" si="92"/>
        <v>28.79569502903724</v>
      </c>
      <c r="G305" s="4" t="str">
        <f t="shared" si="93"/>
        <v>overweight</v>
      </c>
      <c r="H305" s="150"/>
    </row>
    <row r="306" spans="1:8" x14ac:dyDescent="0.25">
      <c r="A306" s="1">
        <v>41774</v>
      </c>
      <c r="B306" s="28">
        <f t="shared" si="94"/>
        <v>192.2</v>
      </c>
      <c r="C306" s="29">
        <f t="shared" si="89"/>
        <v>99.800000000000011</v>
      </c>
      <c r="D306" s="29">
        <f t="shared" si="90"/>
        <v>32.199999999999989</v>
      </c>
      <c r="E306" s="41">
        <f t="shared" si="91"/>
        <v>0.7560606060606061</v>
      </c>
      <c r="F306" s="7">
        <f t="shared" si="92"/>
        <v>28.79569502903724</v>
      </c>
      <c r="G306" s="4" t="str">
        <f t="shared" si="93"/>
        <v>overweight</v>
      </c>
      <c r="H306" s="150"/>
    </row>
    <row r="307" spans="1:8" x14ac:dyDescent="0.25">
      <c r="A307" s="1">
        <v>41775</v>
      </c>
      <c r="B307" s="28">
        <f t="shared" si="94"/>
        <v>192.2</v>
      </c>
      <c r="C307" s="29">
        <f t="shared" si="89"/>
        <v>99.800000000000011</v>
      </c>
      <c r="D307" s="29">
        <f t="shared" si="90"/>
        <v>32.199999999999989</v>
      </c>
      <c r="E307" s="41">
        <f t="shared" si="91"/>
        <v>0.7560606060606061</v>
      </c>
      <c r="F307" s="7">
        <f t="shared" si="92"/>
        <v>28.79569502903724</v>
      </c>
      <c r="G307" s="4" t="str">
        <f t="shared" si="93"/>
        <v>overweight</v>
      </c>
      <c r="H307" s="150"/>
    </row>
    <row r="308" spans="1:8" x14ac:dyDescent="0.25">
      <c r="A308" s="9">
        <v>41776</v>
      </c>
      <c r="B308" s="28">
        <f t="shared" si="94"/>
        <v>192.2</v>
      </c>
      <c r="C308" s="30">
        <f t="shared" si="89"/>
        <v>99.800000000000011</v>
      </c>
      <c r="D308" s="30">
        <f t="shared" si="90"/>
        <v>32.199999999999989</v>
      </c>
      <c r="E308" s="42">
        <f t="shared" si="91"/>
        <v>0.7560606060606061</v>
      </c>
      <c r="F308" s="10">
        <f t="shared" si="92"/>
        <v>28.79569502903724</v>
      </c>
      <c r="G308" s="11" t="str">
        <f t="shared" si="93"/>
        <v>overweight</v>
      </c>
      <c r="H308" s="152"/>
    </row>
    <row r="309" spans="1:8" x14ac:dyDescent="0.25">
      <c r="A309" s="9">
        <v>41777</v>
      </c>
      <c r="B309" s="28">
        <f t="shared" si="94"/>
        <v>192.2</v>
      </c>
      <c r="C309" s="30">
        <f t="shared" si="89"/>
        <v>99.800000000000011</v>
      </c>
      <c r="D309" s="30">
        <f t="shared" si="90"/>
        <v>32.199999999999989</v>
      </c>
      <c r="E309" s="42">
        <f t="shared" si="91"/>
        <v>0.7560606060606061</v>
      </c>
      <c r="F309" s="10">
        <f t="shared" si="92"/>
        <v>28.79569502903724</v>
      </c>
      <c r="G309" s="11" t="str">
        <f t="shared" si="93"/>
        <v>overweight</v>
      </c>
      <c r="H309" s="152"/>
    </row>
    <row r="310" spans="1:8" x14ac:dyDescent="0.25">
      <c r="A310" s="1">
        <v>41778</v>
      </c>
      <c r="B310" s="28">
        <f t="shared" si="94"/>
        <v>192.2</v>
      </c>
      <c r="C310" s="29">
        <f t="shared" si="89"/>
        <v>99.800000000000011</v>
      </c>
      <c r="D310" s="29">
        <f t="shared" si="90"/>
        <v>32.199999999999989</v>
      </c>
      <c r="E310" s="41">
        <f t="shared" si="91"/>
        <v>0.7560606060606061</v>
      </c>
      <c r="F310" s="7">
        <f t="shared" si="92"/>
        <v>28.79569502903724</v>
      </c>
      <c r="G310" s="4" t="str">
        <f t="shared" si="93"/>
        <v>overweight</v>
      </c>
      <c r="H310" s="150"/>
    </row>
    <row r="311" spans="1:8" x14ac:dyDescent="0.25">
      <c r="A311" s="46">
        <v>41779</v>
      </c>
      <c r="B311" s="47">
        <f t="shared" ref="B311:B374" si="95">B310</f>
        <v>192.2</v>
      </c>
      <c r="C311" s="48">
        <f t="shared" si="89"/>
        <v>99.800000000000011</v>
      </c>
      <c r="D311" s="48">
        <f t="shared" si="90"/>
        <v>32.199999999999989</v>
      </c>
      <c r="E311" s="49">
        <f t="shared" si="91"/>
        <v>0.7560606060606061</v>
      </c>
      <c r="F311" s="12">
        <f t="shared" si="92"/>
        <v>28.79569502903724</v>
      </c>
      <c r="G311" s="27" t="str">
        <f t="shared" si="93"/>
        <v>overweight</v>
      </c>
    </row>
    <row r="312" spans="1:8" x14ac:dyDescent="0.25">
      <c r="A312" s="1">
        <v>41780</v>
      </c>
      <c r="B312" s="28">
        <f t="shared" si="95"/>
        <v>192.2</v>
      </c>
      <c r="C312" s="29">
        <f t="shared" si="89"/>
        <v>99.800000000000011</v>
      </c>
      <c r="D312" s="29">
        <f t="shared" si="90"/>
        <v>32.199999999999989</v>
      </c>
      <c r="E312" s="41">
        <f t="shared" si="91"/>
        <v>0.7560606060606061</v>
      </c>
      <c r="F312" s="7">
        <f t="shared" si="92"/>
        <v>28.79569502903724</v>
      </c>
      <c r="G312" s="4" t="str">
        <f t="shared" si="93"/>
        <v>overweight</v>
      </c>
      <c r="H312" s="150"/>
    </row>
    <row r="313" spans="1:8" x14ac:dyDescent="0.25">
      <c r="A313" s="1">
        <v>41781</v>
      </c>
      <c r="B313" s="28">
        <f t="shared" si="95"/>
        <v>192.2</v>
      </c>
      <c r="C313" s="29">
        <f t="shared" si="89"/>
        <v>99.800000000000011</v>
      </c>
      <c r="D313" s="29">
        <f t="shared" si="90"/>
        <v>32.199999999999989</v>
      </c>
      <c r="E313" s="41">
        <f t="shared" si="91"/>
        <v>0.7560606060606061</v>
      </c>
      <c r="F313" s="7">
        <f t="shared" si="92"/>
        <v>28.79569502903724</v>
      </c>
      <c r="G313" s="4" t="str">
        <f t="shared" si="93"/>
        <v>overweight</v>
      </c>
      <c r="H313" s="150"/>
    </row>
    <row r="314" spans="1:8" x14ac:dyDescent="0.25">
      <c r="A314" s="1">
        <v>41782</v>
      </c>
      <c r="B314" s="28">
        <f t="shared" si="95"/>
        <v>192.2</v>
      </c>
      <c r="C314" s="29">
        <f t="shared" si="89"/>
        <v>99.800000000000011</v>
      </c>
      <c r="D314" s="29">
        <f t="shared" si="90"/>
        <v>32.199999999999989</v>
      </c>
      <c r="E314" s="41">
        <f t="shared" si="91"/>
        <v>0.7560606060606061</v>
      </c>
      <c r="F314" s="7">
        <f t="shared" si="92"/>
        <v>28.79569502903724</v>
      </c>
      <c r="G314" s="4" t="str">
        <f t="shared" si="93"/>
        <v>overweight</v>
      </c>
      <c r="H314" s="150"/>
    </row>
    <row r="315" spans="1:8" x14ac:dyDescent="0.25">
      <c r="A315" s="9">
        <v>41783</v>
      </c>
      <c r="B315" s="28">
        <f t="shared" si="95"/>
        <v>192.2</v>
      </c>
      <c r="C315" s="30">
        <f t="shared" si="89"/>
        <v>99.800000000000011</v>
      </c>
      <c r="D315" s="30">
        <f t="shared" si="90"/>
        <v>32.199999999999989</v>
      </c>
      <c r="E315" s="42">
        <f t="shared" si="91"/>
        <v>0.7560606060606061</v>
      </c>
      <c r="F315" s="10">
        <f t="shared" si="92"/>
        <v>28.79569502903724</v>
      </c>
      <c r="G315" s="11" t="str">
        <f t="shared" si="93"/>
        <v>overweight</v>
      </c>
      <c r="H315" s="152"/>
    </row>
    <row r="316" spans="1:8" x14ac:dyDescent="0.25">
      <c r="A316" s="9">
        <v>41784</v>
      </c>
      <c r="B316" s="28">
        <f t="shared" si="95"/>
        <v>192.2</v>
      </c>
      <c r="C316" s="30">
        <f t="shared" si="89"/>
        <v>99.800000000000011</v>
      </c>
      <c r="D316" s="30">
        <f t="shared" si="90"/>
        <v>32.199999999999989</v>
      </c>
      <c r="E316" s="42">
        <f t="shared" si="91"/>
        <v>0.7560606060606061</v>
      </c>
      <c r="F316" s="10">
        <f t="shared" si="92"/>
        <v>28.79569502903724</v>
      </c>
      <c r="G316" s="11" t="str">
        <f t="shared" si="93"/>
        <v>overweight</v>
      </c>
      <c r="H316" s="152"/>
    </row>
    <row r="317" spans="1:8" x14ac:dyDescent="0.25">
      <c r="A317" s="1">
        <v>41785</v>
      </c>
      <c r="B317" s="28">
        <f t="shared" si="95"/>
        <v>192.2</v>
      </c>
      <c r="C317" s="29">
        <f t="shared" si="89"/>
        <v>99.800000000000011</v>
      </c>
      <c r="D317" s="29">
        <f t="shared" si="90"/>
        <v>32.199999999999989</v>
      </c>
      <c r="E317" s="41">
        <f t="shared" si="91"/>
        <v>0.7560606060606061</v>
      </c>
      <c r="F317" s="7">
        <f t="shared" si="92"/>
        <v>28.79569502903724</v>
      </c>
      <c r="G317" s="4" t="str">
        <f t="shared" si="93"/>
        <v>overweight</v>
      </c>
      <c r="H317" s="150"/>
    </row>
    <row r="318" spans="1:8" x14ac:dyDescent="0.25">
      <c r="A318" s="46">
        <v>41786</v>
      </c>
      <c r="B318" s="47">
        <f t="shared" si="95"/>
        <v>192.2</v>
      </c>
      <c r="C318" s="48">
        <f t="shared" si="89"/>
        <v>99.800000000000011</v>
      </c>
      <c r="D318" s="48">
        <f t="shared" si="90"/>
        <v>32.199999999999989</v>
      </c>
      <c r="E318" s="49">
        <f t="shared" si="91"/>
        <v>0.7560606060606061</v>
      </c>
      <c r="F318" s="12">
        <f t="shared" si="92"/>
        <v>28.79569502903724</v>
      </c>
      <c r="G318" s="27" t="str">
        <f t="shared" si="93"/>
        <v>overweight</v>
      </c>
    </row>
    <row r="319" spans="1:8" x14ac:dyDescent="0.25">
      <c r="A319" s="1">
        <v>41787</v>
      </c>
      <c r="B319" s="28">
        <f t="shared" si="95"/>
        <v>192.2</v>
      </c>
      <c r="C319" s="29">
        <f t="shared" ref="C319:C382" si="96">$B$1-B319</f>
        <v>99.800000000000011</v>
      </c>
      <c r="D319" s="29">
        <f t="shared" ref="D319:D382" si="97">B319-$C$1</f>
        <v>32.199999999999989</v>
      </c>
      <c r="E319" s="41">
        <f t="shared" ref="E319:E382" si="98">C319/ToLose</f>
        <v>0.7560606060606061</v>
      </c>
      <c r="F319" s="7">
        <f t="shared" ref="F319:F382" si="99">B319/(height^2)*703</f>
        <v>28.79569502903724</v>
      </c>
      <c r="G319" s="4" t="str">
        <f t="shared" ref="G319:G382" si="100">IF(F319&lt;18.5,"underweight",IF(F319&lt;25,"normal",IF(F319&lt;30,"overweight",IF(F319&lt;35,"class I obesity",IF(F319&lt;40,"class II obesity", "class III obesity")))))</f>
        <v>overweight</v>
      </c>
      <c r="H319" s="150"/>
    </row>
    <row r="320" spans="1:8" x14ac:dyDescent="0.25">
      <c r="A320" s="1">
        <v>41788</v>
      </c>
      <c r="B320" s="28">
        <f t="shared" si="95"/>
        <v>192.2</v>
      </c>
      <c r="C320" s="29">
        <f t="shared" si="96"/>
        <v>99.800000000000011</v>
      </c>
      <c r="D320" s="29">
        <f t="shared" si="97"/>
        <v>32.199999999999989</v>
      </c>
      <c r="E320" s="41">
        <f t="shared" si="98"/>
        <v>0.7560606060606061</v>
      </c>
      <c r="F320" s="7">
        <f t="shared" si="99"/>
        <v>28.79569502903724</v>
      </c>
      <c r="G320" s="4" t="str">
        <f t="shared" si="100"/>
        <v>overweight</v>
      </c>
      <c r="H320" s="150"/>
    </row>
    <row r="321" spans="1:10" x14ac:dyDescent="0.25">
      <c r="A321" s="106">
        <v>41789</v>
      </c>
      <c r="B321" s="107">
        <f t="shared" si="95"/>
        <v>192.2</v>
      </c>
      <c r="C321" s="108">
        <f t="shared" si="96"/>
        <v>99.800000000000011</v>
      </c>
      <c r="D321" s="108">
        <f t="shared" si="97"/>
        <v>32.199999999999989</v>
      </c>
      <c r="E321" s="109">
        <f t="shared" si="98"/>
        <v>0.7560606060606061</v>
      </c>
      <c r="F321" s="110">
        <f t="shared" si="99"/>
        <v>28.79569502903724</v>
      </c>
      <c r="G321" s="111" t="str">
        <f t="shared" si="100"/>
        <v>overweight</v>
      </c>
      <c r="H321" s="154"/>
      <c r="I321" s="133" t="s">
        <v>133</v>
      </c>
      <c r="J321" s="133"/>
    </row>
    <row r="322" spans="1:10" x14ac:dyDescent="0.25">
      <c r="A322" s="9">
        <v>41790</v>
      </c>
      <c r="B322" s="28">
        <f t="shared" si="95"/>
        <v>192.2</v>
      </c>
      <c r="C322" s="30">
        <f t="shared" si="96"/>
        <v>99.800000000000011</v>
      </c>
      <c r="D322" s="30">
        <f t="shared" si="97"/>
        <v>32.199999999999989</v>
      </c>
      <c r="E322" s="42">
        <f t="shared" si="98"/>
        <v>0.7560606060606061</v>
      </c>
      <c r="F322" s="10">
        <f t="shared" si="99"/>
        <v>28.79569502903724</v>
      </c>
      <c r="G322" s="11" t="str">
        <f t="shared" si="100"/>
        <v>overweight</v>
      </c>
      <c r="H322" s="152"/>
    </row>
    <row r="323" spans="1:10" x14ac:dyDescent="0.25">
      <c r="A323" s="9">
        <v>41791</v>
      </c>
      <c r="B323" s="28">
        <f t="shared" si="95"/>
        <v>192.2</v>
      </c>
      <c r="C323" s="30">
        <f t="shared" si="96"/>
        <v>99.800000000000011</v>
      </c>
      <c r="D323" s="30">
        <f t="shared" si="97"/>
        <v>32.199999999999989</v>
      </c>
      <c r="E323" s="42">
        <f t="shared" si="98"/>
        <v>0.7560606060606061</v>
      </c>
      <c r="F323" s="10">
        <f t="shared" si="99"/>
        <v>28.79569502903724</v>
      </c>
      <c r="G323" s="11" t="str">
        <f t="shared" si="100"/>
        <v>overweight</v>
      </c>
      <c r="H323" s="152"/>
    </row>
    <row r="324" spans="1:10" x14ac:dyDescent="0.25">
      <c r="A324" s="1">
        <v>41792</v>
      </c>
      <c r="B324" s="28">
        <f t="shared" si="95"/>
        <v>192.2</v>
      </c>
      <c r="C324" s="29">
        <f t="shared" si="96"/>
        <v>99.800000000000011</v>
      </c>
      <c r="D324" s="29">
        <f t="shared" si="97"/>
        <v>32.199999999999989</v>
      </c>
      <c r="E324" s="41">
        <f t="shared" si="98"/>
        <v>0.7560606060606061</v>
      </c>
      <c r="F324" s="7">
        <f t="shared" si="99"/>
        <v>28.79569502903724</v>
      </c>
      <c r="G324" s="4" t="str">
        <f t="shared" si="100"/>
        <v>overweight</v>
      </c>
      <c r="H324" s="150"/>
    </row>
    <row r="325" spans="1:10" x14ac:dyDescent="0.25">
      <c r="A325" s="46">
        <v>41793</v>
      </c>
      <c r="B325" s="47">
        <f t="shared" si="95"/>
        <v>192.2</v>
      </c>
      <c r="C325" s="48">
        <f t="shared" si="96"/>
        <v>99.800000000000011</v>
      </c>
      <c r="D325" s="48">
        <f t="shared" si="97"/>
        <v>32.199999999999989</v>
      </c>
      <c r="E325" s="49">
        <f t="shared" si="98"/>
        <v>0.7560606060606061</v>
      </c>
      <c r="F325" s="12">
        <f t="shared" si="99"/>
        <v>28.79569502903724</v>
      </c>
      <c r="G325" s="27" t="str">
        <f t="shared" si="100"/>
        <v>overweight</v>
      </c>
    </row>
    <row r="326" spans="1:10" x14ac:dyDescent="0.25">
      <c r="A326" s="1">
        <v>41794</v>
      </c>
      <c r="B326" s="28">
        <f t="shared" si="95"/>
        <v>192.2</v>
      </c>
      <c r="C326" s="29">
        <f t="shared" si="96"/>
        <v>99.800000000000011</v>
      </c>
      <c r="D326" s="29">
        <f t="shared" si="97"/>
        <v>32.199999999999989</v>
      </c>
      <c r="E326" s="41">
        <f t="shared" si="98"/>
        <v>0.7560606060606061</v>
      </c>
      <c r="F326" s="7">
        <f t="shared" si="99"/>
        <v>28.79569502903724</v>
      </c>
      <c r="G326" s="4" t="str">
        <f t="shared" si="100"/>
        <v>overweight</v>
      </c>
      <c r="H326" s="150"/>
    </row>
    <row r="327" spans="1:10" x14ac:dyDescent="0.25">
      <c r="A327" s="1">
        <v>41795</v>
      </c>
      <c r="B327" s="28">
        <f t="shared" si="95"/>
        <v>192.2</v>
      </c>
      <c r="C327" s="29">
        <f t="shared" si="96"/>
        <v>99.800000000000011</v>
      </c>
      <c r="D327" s="29">
        <f t="shared" si="97"/>
        <v>32.199999999999989</v>
      </c>
      <c r="E327" s="41">
        <f t="shared" si="98"/>
        <v>0.7560606060606061</v>
      </c>
      <c r="F327" s="7">
        <f t="shared" si="99"/>
        <v>28.79569502903724</v>
      </c>
      <c r="G327" s="4" t="str">
        <f t="shared" si="100"/>
        <v>overweight</v>
      </c>
      <c r="H327" s="150"/>
    </row>
    <row r="328" spans="1:10" x14ac:dyDescent="0.25">
      <c r="A328" s="1">
        <v>41796</v>
      </c>
      <c r="B328" s="28">
        <f t="shared" si="95"/>
        <v>192.2</v>
      </c>
      <c r="C328" s="29">
        <f t="shared" si="96"/>
        <v>99.800000000000011</v>
      </c>
      <c r="D328" s="29">
        <f t="shared" si="97"/>
        <v>32.199999999999989</v>
      </c>
      <c r="E328" s="41">
        <f t="shared" si="98"/>
        <v>0.7560606060606061</v>
      </c>
      <c r="F328" s="7">
        <f t="shared" si="99"/>
        <v>28.79569502903724</v>
      </c>
      <c r="G328" s="4" t="str">
        <f t="shared" si="100"/>
        <v>overweight</v>
      </c>
      <c r="H328" s="150"/>
    </row>
    <row r="329" spans="1:10" x14ac:dyDescent="0.25">
      <c r="A329" s="9">
        <v>41797</v>
      </c>
      <c r="B329" s="28">
        <f t="shared" si="95"/>
        <v>192.2</v>
      </c>
      <c r="C329" s="30">
        <f t="shared" si="96"/>
        <v>99.800000000000011</v>
      </c>
      <c r="D329" s="30">
        <f t="shared" si="97"/>
        <v>32.199999999999989</v>
      </c>
      <c r="E329" s="42">
        <f t="shared" si="98"/>
        <v>0.7560606060606061</v>
      </c>
      <c r="F329" s="10">
        <f t="shared" si="99"/>
        <v>28.79569502903724</v>
      </c>
      <c r="G329" s="11" t="str">
        <f t="shared" si="100"/>
        <v>overweight</v>
      </c>
      <c r="H329" s="152"/>
    </row>
    <row r="330" spans="1:10" x14ac:dyDescent="0.25">
      <c r="A330" s="9">
        <v>41798</v>
      </c>
      <c r="B330" s="28">
        <f t="shared" si="95"/>
        <v>192.2</v>
      </c>
      <c r="C330" s="30">
        <f t="shared" si="96"/>
        <v>99.800000000000011</v>
      </c>
      <c r="D330" s="30">
        <f t="shared" si="97"/>
        <v>32.199999999999989</v>
      </c>
      <c r="E330" s="42">
        <f t="shared" si="98"/>
        <v>0.7560606060606061</v>
      </c>
      <c r="F330" s="10">
        <f t="shared" si="99"/>
        <v>28.79569502903724</v>
      </c>
      <c r="G330" s="11" t="str">
        <f t="shared" si="100"/>
        <v>overweight</v>
      </c>
      <c r="H330" s="152"/>
    </row>
    <row r="331" spans="1:10" x14ac:dyDescent="0.25">
      <c r="A331" s="1">
        <v>41799</v>
      </c>
      <c r="B331" s="28">
        <f t="shared" si="95"/>
        <v>192.2</v>
      </c>
      <c r="C331" s="29">
        <f t="shared" si="96"/>
        <v>99.800000000000011</v>
      </c>
      <c r="D331" s="29">
        <f t="shared" si="97"/>
        <v>32.199999999999989</v>
      </c>
      <c r="E331" s="41">
        <f t="shared" si="98"/>
        <v>0.7560606060606061</v>
      </c>
      <c r="F331" s="7">
        <f t="shared" si="99"/>
        <v>28.79569502903724</v>
      </c>
      <c r="G331" s="4" t="str">
        <f t="shared" si="100"/>
        <v>overweight</v>
      </c>
      <c r="H331" s="150"/>
    </row>
    <row r="332" spans="1:10" x14ac:dyDescent="0.25">
      <c r="A332" s="46">
        <v>41800</v>
      </c>
      <c r="B332" s="47">
        <f t="shared" si="95"/>
        <v>192.2</v>
      </c>
      <c r="C332" s="48">
        <f t="shared" si="96"/>
        <v>99.800000000000011</v>
      </c>
      <c r="D332" s="48">
        <f t="shared" si="97"/>
        <v>32.199999999999989</v>
      </c>
      <c r="E332" s="49">
        <f t="shared" si="98"/>
        <v>0.7560606060606061</v>
      </c>
      <c r="F332" s="12">
        <f t="shared" si="99"/>
        <v>28.79569502903724</v>
      </c>
      <c r="G332" s="27" t="str">
        <f t="shared" si="100"/>
        <v>overweight</v>
      </c>
    </row>
    <row r="333" spans="1:10" x14ac:dyDescent="0.25">
      <c r="A333" s="1">
        <v>41801</v>
      </c>
      <c r="B333" s="28">
        <f t="shared" si="95"/>
        <v>192.2</v>
      </c>
      <c r="C333" s="29">
        <f t="shared" si="96"/>
        <v>99.800000000000011</v>
      </c>
      <c r="D333" s="29">
        <f t="shared" si="97"/>
        <v>32.199999999999989</v>
      </c>
      <c r="E333" s="41">
        <f t="shared" si="98"/>
        <v>0.7560606060606061</v>
      </c>
      <c r="F333" s="7">
        <f t="shared" si="99"/>
        <v>28.79569502903724</v>
      </c>
      <c r="G333" s="4" t="str">
        <f t="shared" si="100"/>
        <v>overweight</v>
      </c>
      <c r="H333" s="150"/>
    </row>
    <row r="334" spans="1:10" x14ac:dyDescent="0.25">
      <c r="A334" s="1">
        <v>41802</v>
      </c>
      <c r="B334" s="28">
        <f t="shared" si="95"/>
        <v>192.2</v>
      </c>
      <c r="C334" s="29">
        <f t="shared" si="96"/>
        <v>99.800000000000011</v>
      </c>
      <c r="D334" s="29">
        <f t="shared" si="97"/>
        <v>32.199999999999989</v>
      </c>
      <c r="E334" s="41">
        <f t="shared" si="98"/>
        <v>0.7560606060606061</v>
      </c>
      <c r="F334" s="7">
        <f t="shared" si="99"/>
        <v>28.79569502903724</v>
      </c>
      <c r="G334" s="4" t="str">
        <f t="shared" si="100"/>
        <v>overweight</v>
      </c>
      <c r="H334" s="150"/>
    </row>
    <row r="335" spans="1:10" x14ac:dyDescent="0.25">
      <c r="A335" s="1">
        <v>41803</v>
      </c>
      <c r="B335" s="28">
        <f t="shared" si="95"/>
        <v>192.2</v>
      </c>
      <c r="C335" s="29">
        <f t="shared" si="96"/>
        <v>99.800000000000011</v>
      </c>
      <c r="D335" s="29">
        <f t="shared" si="97"/>
        <v>32.199999999999989</v>
      </c>
      <c r="E335" s="41">
        <f t="shared" si="98"/>
        <v>0.7560606060606061</v>
      </c>
      <c r="F335" s="7">
        <f t="shared" si="99"/>
        <v>28.79569502903724</v>
      </c>
      <c r="G335" s="4" t="str">
        <f t="shared" si="100"/>
        <v>overweight</v>
      </c>
      <c r="H335" s="150"/>
    </row>
    <row r="336" spans="1:10" x14ac:dyDescent="0.25">
      <c r="A336" s="9">
        <v>41804</v>
      </c>
      <c r="B336" s="28">
        <f t="shared" si="95"/>
        <v>192.2</v>
      </c>
      <c r="C336" s="30">
        <f t="shared" si="96"/>
        <v>99.800000000000011</v>
      </c>
      <c r="D336" s="30">
        <f t="shared" si="97"/>
        <v>32.199999999999989</v>
      </c>
      <c r="E336" s="42">
        <f t="shared" si="98"/>
        <v>0.7560606060606061</v>
      </c>
      <c r="F336" s="10">
        <f t="shared" si="99"/>
        <v>28.79569502903724</v>
      </c>
      <c r="G336" s="11" t="str">
        <f t="shared" si="100"/>
        <v>overweight</v>
      </c>
      <c r="H336" s="152"/>
    </row>
    <row r="337" spans="1:10" x14ac:dyDescent="0.25">
      <c r="A337" s="9">
        <v>41805</v>
      </c>
      <c r="B337" s="28">
        <f t="shared" si="95"/>
        <v>192.2</v>
      </c>
      <c r="C337" s="30">
        <f t="shared" si="96"/>
        <v>99.800000000000011</v>
      </c>
      <c r="D337" s="30">
        <f t="shared" si="97"/>
        <v>32.199999999999989</v>
      </c>
      <c r="E337" s="42">
        <f t="shared" si="98"/>
        <v>0.7560606060606061</v>
      </c>
      <c r="F337" s="10">
        <f t="shared" si="99"/>
        <v>28.79569502903724</v>
      </c>
      <c r="G337" s="11" t="str">
        <f t="shared" si="100"/>
        <v>overweight</v>
      </c>
      <c r="H337" s="152"/>
    </row>
    <row r="338" spans="1:10" x14ac:dyDescent="0.25">
      <c r="A338" s="1">
        <v>41806</v>
      </c>
      <c r="B338" s="28">
        <f t="shared" si="95"/>
        <v>192.2</v>
      </c>
      <c r="C338" s="29">
        <f t="shared" si="96"/>
        <v>99.800000000000011</v>
      </c>
      <c r="D338" s="29">
        <f t="shared" si="97"/>
        <v>32.199999999999989</v>
      </c>
      <c r="E338" s="41">
        <f t="shared" si="98"/>
        <v>0.7560606060606061</v>
      </c>
      <c r="F338" s="7">
        <f t="shared" si="99"/>
        <v>28.79569502903724</v>
      </c>
      <c r="G338" s="4" t="str">
        <f t="shared" si="100"/>
        <v>overweight</v>
      </c>
      <c r="H338" s="150"/>
    </row>
    <row r="339" spans="1:10" x14ac:dyDescent="0.25">
      <c r="A339" s="46">
        <v>41807</v>
      </c>
      <c r="B339" s="47">
        <f t="shared" si="95"/>
        <v>192.2</v>
      </c>
      <c r="C339" s="48">
        <f t="shared" si="96"/>
        <v>99.800000000000011</v>
      </c>
      <c r="D339" s="48">
        <f t="shared" si="97"/>
        <v>32.199999999999989</v>
      </c>
      <c r="E339" s="49">
        <f t="shared" si="98"/>
        <v>0.7560606060606061</v>
      </c>
      <c r="F339" s="12">
        <f t="shared" si="99"/>
        <v>28.79569502903724</v>
      </c>
      <c r="G339" s="27" t="str">
        <f t="shared" si="100"/>
        <v>overweight</v>
      </c>
    </row>
    <row r="340" spans="1:10" x14ac:dyDescent="0.25">
      <c r="A340" s="1">
        <v>41808</v>
      </c>
      <c r="B340" s="28">
        <f t="shared" si="95"/>
        <v>192.2</v>
      </c>
      <c r="C340" s="29">
        <f t="shared" si="96"/>
        <v>99.800000000000011</v>
      </c>
      <c r="D340" s="29">
        <f t="shared" si="97"/>
        <v>32.199999999999989</v>
      </c>
      <c r="E340" s="41">
        <f t="shared" si="98"/>
        <v>0.7560606060606061</v>
      </c>
      <c r="F340" s="7">
        <f t="shared" si="99"/>
        <v>28.79569502903724</v>
      </c>
      <c r="G340" s="4" t="str">
        <f t="shared" si="100"/>
        <v>overweight</v>
      </c>
      <c r="H340" s="150"/>
    </row>
    <row r="341" spans="1:10" x14ac:dyDescent="0.25">
      <c r="A341" s="1">
        <v>41809</v>
      </c>
      <c r="B341" s="28">
        <f t="shared" si="95"/>
        <v>192.2</v>
      </c>
      <c r="C341" s="29">
        <f t="shared" si="96"/>
        <v>99.800000000000011</v>
      </c>
      <c r="D341" s="29">
        <f t="shared" si="97"/>
        <v>32.199999999999989</v>
      </c>
      <c r="E341" s="41">
        <f t="shared" si="98"/>
        <v>0.7560606060606061</v>
      </c>
      <c r="F341" s="7">
        <f t="shared" si="99"/>
        <v>28.79569502903724</v>
      </c>
      <c r="G341" s="4" t="str">
        <f t="shared" si="100"/>
        <v>overweight</v>
      </c>
      <c r="H341" s="150"/>
    </row>
    <row r="342" spans="1:10" x14ac:dyDescent="0.25">
      <c r="A342" s="1">
        <v>41810</v>
      </c>
      <c r="B342" s="28">
        <f t="shared" si="95"/>
        <v>192.2</v>
      </c>
      <c r="C342" s="29">
        <f t="shared" si="96"/>
        <v>99.800000000000011</v>
      </c>
      <c r="D342" s="29">
        <f t="shared" si="97"/>
        <v>32.199999999999989</v>
      </c>
      <c r="E342" s="41">
        <f t="shared" si="98"/>
        <v>0.7560606060606061</v>
      </c>
      <c r="F342" s="7">
        <f t="shared" si="99"/>
        <v>28.79569502903724</v>
      </c>
      <c r="G342" s="4" t="str">
        <f t="shared" si="100"/>
        <v>overweight</v>
      </c>
      <c r="H342" s="150"/>
    </row>
    <row r="343" spans="1:10" x14ac:dyDescent="0.25">
      <c r="A343" s="9">
        <v>41811</v>
      </c>
      <c r="B343" s="28">
        <f t="shared" si="95"/>
        <v>192.2</v>
      </c>
      <c r="C343" s="30">
        <f t="shared" si="96"/>
        <v>99.800000000000011</v>
      </c>
      <c r="D343" s="30">
        <f t="shared" si="97"/>
        <v>32.199999999999989</v>
      </c>
      <c r="E343" s="42">
        <f t="shared" si="98"/>
        <v>0.7560606060606061</v>
      </c>
      <c r="F343" s="10">
        <f t="shared" si="99"/>
        <v>28.79569502903724</v>
      </c>
      <c r="G343" s="11" t="str">
        <f t="shared" si="100"/>
        <v>overweight</v>
      </c>
      <c r="H343" s="152"/>
    </row>
    <row r="344" spans="1:10" x14ac:dyDescent="0.25">
      <c r="A344" s="9">
        <v>41812</v>
      </c>
      <c r="B344" s="28">
        <f t="shared" si="95"/>
        <v>192.2</v>
      </c>
      <c r="C344" s="30">
        <f t="shared" si="96"/>
        <v>99.800000000000011</v>
      </c>
      <c r="D344" s="30">
        <f t="shared" si="97"/>
        <v>32.199999999999989</v>
      </c>
      <c r="E344" s="42">
        <f t="shared" si="98"/>
        <v>0.7560606060606061</v>
      </c>
      <c r="F344" s="10">
        <f t="shared" si="99"/>
        <v>28.79569502903724</v>
      </c>
      <c r="G344" s="11" t="str">
        <f t="shared" si="100"/>
        <v>overweight</v>
      </c>
      <c r="H344" s="152"/>
    </row>
    <row r="345" spans="1:10" x14ac:dyDescent="0.25">
      <c r="A345" s="1">
        <v>41813</v>
      </c>
      <c r="B345" s="28">
        <f t="shared" si="95"/>
        <v>192.2</v>
      </c>
      <c r="C345" s="29">
        <f t="shared" si="96"/>
        <v>99.800000000000011</v>
      </c>
      <c r="D345" s="29">
        <f t="shared" si="97"/>
        <v>32.199999999999989</v>
      </c>
      <c r="E345" s="41">
        <f t="shared" si="98"/>
        <v>0.7560606060606061</v>
      </c>
      <c r="F345" s="7">
        <f t="shared" si="99"/>
        <v>28.79569502903724</v>
      </c>
      <c r="G345" s="4" t="str">
        <f t="shared" si="100"/>
        <v>overweight</v>
      </c>
      <c r="H345" s="150"/>
    </row>
    <row r="346" spans="1:10" x14ac:dyDescent="0.25">
      <c r="A346" s="46">
        <v>41814</v>
      </c>
      <c r="B346" s="47">
        <f t="shared" si="95"/>
        <v>192.2</v>
      </c>
      <c r="C346" s="48">
        <f t="shared" si="96"/>
        <v>99.800000000000011</v>
      </c>
      <c r="D346" s="48">
        <f t="shared" si="97"/>
        <v>32.199999999999989</v>
      </c>
      <c r="E346" s="49">
        <f t="shared" si="98"/>
        <v>0.7560606060606061</v>
      </c>
      <c r="F346" s="12">
        <f t="shared" si="99"/>
        <v>28.79569502903724</v>
      </c>
      <c r="G346" s="27" t="str">
        <f t="shared" si="100"/>
        <v>overweight</v>
      </c>
    </row>
    <row r="347" spans="1:10" x14ac:dyDescent="0.25">
      <c r="A347" s="1">
        <v>41815</v>
      </c>
      <c r="B347" s="28">
        <f t="shared" si="95"/>
        <v>192.2</v>
      </c>
      <c r="C347" s="29">
        <f t="shared" si="96"/>
        <v>99.800000000000011</v>
      </c>
      <c r="D347" s="29">
        <f t="shared" si="97"/>
        <v>32.199999999999989</v>
      </c>
      <c r="E347" s="41">
        <f t="shared" si="98"/>
        <v>0.7560606060606061</v>
      </c>
      <c r="F347" s="7">
        <f t="shared" si="99"/>
        <v>28.79569502903724</v>
      </c>
      <c r="G347" s="4" t="str">
        <f t="shared" si="100"/>
        <v>overweight</v>
      </c>
      <c r="H347" s="150"/>
    </row>
    <row r="348" spans="1:10" x14ac:dyDescent="0.25">
      <c r="A348" s="1">
        <v>41816</v>
      </c>
      <c r="B348" s="28">
        <f t="shared" si="95"/>
        <v>192.2</v>
      </c>
      <c r="C348" s="29">
        <f t="shared" si="96"/>
        <v>99.800000000000011</v>
      </c>
      <c r="D348" s="29">
        <f t="shared" si="97"/>
        <v>32.199999999999989</v>
      </c>
      <c r="E348" s="41">
        <f t="shared" si="98"/>
        <v>0.7560606060606061</v>
      </c>
      <c r="F348" s="7">
        <f t="shared" si="99"/>
        <v>28.79569502903724</v>
      </c>
      <c r="G348" s="4" t="str">
        <f t="shared" si="100"/>
        <v>overweight</v>
      </c>
      <c r="H348" s="150"/>
    </row>
    <row r="349" spans="1:10" x14ac:dyDescent="0.25">
      <c r="A349" s="1">
        <v>41817</v>
      </c>
      <c r="B349" s="28">
        <f t="shared" si="95"/>
        <v>192.2</v>
      </c>
      <c r="C349" s="29">
        <f t="shared" si="96"/>
        <v>99.800000000000011</v>
      </c>
      <c r="D349" s="29">
        <f t="shared" si="97"/>
        <v>32.199999999999989</v>
      </c>
      <c r="E349" s="41">
        <f t="shared" si="98"/>
        <v>0.7560606060606061</v>
      </c>
      <c r="F349" s="7">
        <f t="shared" si="99"/>
        <v>28.79569502903724</v>
      </c>
      <c r="G349" s="4" t="str">
        <f t="shared" si="100"/>
        <v>overweight</v>
      </c>
      <c r="H349" s="150"/>
    </row>
    <row r="350" spans="1:10" x14ac:dyDescent="0.25">
      <c r="A350" s="9">
        <v>41818</v>
      </c>
      <c r="B350" s="28">
        <f t="shared" si="95"/>
        <v>192.2</v>
      </c>
      <c r="C350" s="30">
        <f t="shared" si="96"/>
        <v>99.800000000000011</v>
      </c>
      <c r="D350" s="30">
        <f t="shared" si="97"/>
        <v>32.199999999999989</v>
      </c>
      <c r="E350" s="42">
        <f t="shared" si="98"/>
        <v>0.7560606060606061</v>
      </c>
      <c r="F350" s="10">
        <f t="shared" si="99"/>
        <v>28.79569502903724</v>
      </c>
      <c r="G350" s="11" t="str">
        <f t="shared" si="100"/>
        <v>overweight</v>
      </c>
      <c r="H350" s="152"/>
    </row>
    <row r="351" spans="1:10" x14ac:dyDescent="0.25">
      <c r="A351" s="9">
        <v>41819</v>
      </c>
      <c r="B351" s="28">
        <f t="shared" si="95"/>
        <v>192.2</v>
      </c>
      <c r="C351" s="30">
        <f t="shared" si="96"/>
        <v>99.800000000000011</v>
      </c>
      <c r="D351" s="30">
        <f t="shared" si="97"/>
        <v>32.199999999999989</v>
      </c>
      <c r="E351" s="42">
        <f t="shared" si="98"/>
        <v>0.7560606060606061</v>
      </c>
      <c r="F351" s="10">
        <f t="shared" si="99"/>
        <v>28.79569502903724</v>
      </c>
      <c r="G351" s="11" t="str">
        <f t="shared" si="100"/>
        <v>overweight</v>
      </c>
      <c r="H351" s="152"/>
    </row>
    <row r="352" spans="1:10" x14ac:dyDescent="0.25">
      <c r="A352" s="106">
        <v>41820</v>
      </c>
      <c r="B352" s="107">
        <f t="shared" si="95"/>
        <v>192.2</v>
      </c>
      <c r="C352" s="108">
        <f t="shared" si="96"/>
        <v>99.800000000000011</v>
      </c>
      <c r="D352" s="108">
        <f t="shared" si="97"/>
        <v>32.199999999999989</v>
      </c>
      <c r="E352" s="109">
        <f t="shared" si="98"/>
        <v>0.7560606060606061</v>
      </c>
      <c r="F352" s="110">
        <f t="shared" si="99"/>
        <v>28.79569502903724</v>
      </c>
      <c r="G352" s="111" t="str">
        <f t="shared" si="100"/>
        <v>overweight</v>
      </c>
      <c r="H352" s="154"/>
      <c r="I352" s="133" t="s">
        <v>134</v>
      </c>
      <c r="J352" s="133"/>
    </row>
    <row r="353" spans="1:8" x14ac:dyDescent="0.25">
      <c r="A353" s="46">
        <v>41821</v>
      </c>
      <c r="B353" s="47">
        <f t="shared" si="95"/>
        <v>192.2</v>
      </c>
      <c r="C353" s="48">
        <f t="shared" si="96"/>
        <v>99.800000000000011</v>
      </c>
      <c r="D353" s="48">
        <f t="shared" si="97"/>
        <v>32.199999999999989</v>
      </c>
      <c r="E353" s="49">
        <f t="shared" si="98"/>
        <v>0.7560606060606061</v>
      </c>
      <c r="F353" s="12">
        <f t="shared" si="99"/>
        <v>28.79569502903724</v>
      </c>
      <c r="G353" s="27" t="str">
        <f t="shared" si="100"/>
        <v>overweight</v>
      </c>
    </row>
    <row r="354" spans="1:8" x14ac:dyDescent="0.25">
      <c r="A354" s="1">
        <v>41822</v>
      </c>
      <c r="B354" s="28">
        <f t="shared" si="95"/>
        <v>192.2</v>
      </c>
      <c r="C354" s="29">
        <f t="shared" si="96"/>
        <v>99.800000000000011</v>
      </c>
      <c r="D354" s="29">
        <f t="shared" si="97"/>
        <v>32.199999999999989</v>
      </c>
      <c r="E354" s="41">
        <f t="shared" si="98"/>
        <v>0.7560606060606061</v>
      </c>
      <c r="F354" s="7">
        <f t="shared" si="99"/>
        <v>28.79569502903724</v>
      </c>
      <c r="G354" s="4" t="str">
        <f t="shared" si="100"/>
        <v>overweight</v>
      </c>
      <c r="H354" s="150"/>
    </row>
    <row r="355" spans="1:8" x14ac:dyDescent="0.25">
      <c r="A355" s="1">
        <v>41823</v>
      </c>
      <c r="B355" s="28">
        <f t="shared" si="95"/>
        <v>192.2</v>
      </c>
      <c r="C355" s="29">
        <f t="shared" si="96"/>
        <v>99.800000000000011</v>
      </c>
      <c r="D355" s="29">
        <f t="shared" si="97"/>
        <v>32.199999999999989</v>
      </c>
      <c r="E355" s="41">
        <f t="shared" si="98"/>
        <v>0.7560606060606061</v>
      </c>
      <c r="F355" s="7">
        <f t="shared" si="99"/>
        <v>28.79569502903724</v>
      </c>
      <c r="G355" s="4" t="str">
        <f t="shared" si="100"/>
        <v>overweight</v>
      </c>
      <c r="H355" s="150"/>
    </row>
    <row r="356" spans="1:8" x14ac:dyDescent="0.25">
      <c r="A356" s="1">
        <v>41824</v>
      </c>
      <c r="B356" s="28">
        <f t="shared" si="95"/>
        <v>192.2</v>
      </c>
      <c r="C356" s="29">
        <f t="shared" si="96"/>
        <v>99.800000000000011</v>
      </c>
      <c r="D356" s="29">
        <f t="shared" si="97"/>
        <v>32.199999999999989</v>
      </c>
      <c r="E356" s="41">
        <f t="shared" si="98"/>
        <v>0.7560606060606061</v>
      </c>
      <c r="F356" s="7">
        <f t="shared" si="99"/>
        <v>28.79569502903724</v>
      </c>
      <c r="G356" s="4" t="str">
        <f t="shared" si="100"/>
        <v>overweight</v>
      </c>
      <c r="H356" s="150"/>
    </row>
    <row r="357" spans="1:8" x14ac:dyDescent="0.25">
      <c r="A357" s="9">
        <v>41825</v>
      </c>
      <c r="B357" s="28">
        <f t="shared" si="95"/>
        <v>192.2</v>
      </c>
      <c r="C357" s="30">
        <f t="shared" si="96"/>
        <v>99.800000000000011</v>
      </c>
      <c r="D357" s="30">
        <f t="shared" si="97"/>
        <v>32.199999999999989</v>
      </c>
      <c r="E357" s="42">
        <f t="shared" si="98"/>
        <v>0.7560606060606061</v>
      </c>
      <c r="F357" s="10">
        <f t="shared" si="99"/>
        <v>28.79569502903724</v>
      </c>
      <c r="G357" s="11" t="str">
        <f t="shared" si="100"/>
        <v>overweight</v>
      </c>
      <c r="H357" s="152"/>
    </row>
    <row r="358" spans="1:8" x14ac:dyDescent="0.25">
      <c r="A358" s="9">
        <v>41826</v>
      </c>
      <c r="B358" s="28">
        <f t="shared" si="95"/>
        <v>192.2</v>
      </c>
      <c r="C358" s="30">
        <f t="shared" si="96"/>
        <v>99.800000000000011</v>
      </c>
      <c r="D358" s="30">
        <f t="shared" si="97"/>
        <v>32.199999999999989</v>
      </c>
      <c r="E358" s="42">
        <f t="shared" si="98"/>
        <v>0.7560606060606061</v>
      </c>
      <c r="F358" s="10">
        <f t="shared" si="99"/>
        <v>28.79569502903724</v>
      </c>
      <c r="G358" s="11" t="str">
        <f t="shared" si="100"/>
        <v>overweight</v>
      </c>
      <c r="H358" s="152"/>
    </row>
    <row r="359" spans="1:8" x14ac:dyDescent="0.25">
      <c r="A359" s="1">
        <v>41827</v>
      </c>
      <c r="B359" s="28">
        <f t="shared" si="95"/>
        <v>192.2</v>
      </c>
      <c r="C359" s="29">
        <f t="shared" si="96"/>
        <v>99.800000000000011</v>
      </c>
      <c r="D359" s="29">
        <f t="shared" si="97"/>
        <v>32.199999999999989</v>
      </c>
      <c r="E359" s="41">
        <f t="shared" si="98"/>
        <v>0.7560606060606061</v>
      </c>
      <c r="F359" s="7">
        <f t="shared" si="99"/>
        <v>28.79569502903724</v>
      </c>
      <c r="G359" s="4" t="str">
        <f t="shared" si="100"/>
        <v>overweight</v>
      </c>
      <c r="H359" s="150"/>
    </row>
    <row r="360" spans="1:8" x14ac:dyDescent="0.25">
      <c r="A360" s="46">
        <v>41828</v>
      </c>
      <c r="B360" s="47">
        <f t="shared" si="95"/>
        <v>192.2</v>
      </c>
      <c r="C360" s="48">
        <f t="shared" si="96"/>
        <v>99.800000000000011</v>
      </c>
      <c r="D360" s="48">
        <f t="shared" si="97"/>
        <v>32.199999999999989</v>
      </c>
      <c r="E360" s="49">
        <f t="shared" si="98"/>
        <v>0.7560606060606061</v>
      </c>
      <c r="F360" s="12">
        <f t="shared" si="99"/>
        <v>28.79569502903724</v>
      </c>
      <c r="G360" s="27" t="str">
        <f t="shared" si="100"/>
        <v>overweight</v>
      </c>
    </row>
    <row r="361" spans="1:8" x14ac:dyDescent="0.25">
      <c r="A361" s="1">
        <v>41829</v>
      </c>
      <c r="B361" s="28">
        <f t="shared" si="95"/>
        <v>192.2</v>
      </c>
      <c r="C361" s="29">
        <f t="shared" si="96"/>
        <v>99.800000000000011</v>
      </c>
      <c r="D361" s="29">
        <f t="shared" si="97"/>
        <v>32.199999999999989</v>
      </c>
      <c r="E361" s="41">
        <f t="shared" si="98"/>
        <v>0.7560606060606061</v>
      </c>
      <c r="F361" s="7">
        <f t="shared" si="99"/>
        <v>28.79569502903724</v>
      </c>
      <c r="G361" s="4" t="str">
        <f t="shared" si="100"/>
        <v>overweight</v>
      </c>
      <c r="H361" s="150"/>
    </row>
    <row r="362" spans="1:8" x14ac:dyDescent="0.25">
      <c r="A362" s="1">
        <v>41830</v>
      </c>
      <c r="B362" s="28">
        <f t="shared" si="95"/>
        <v>192.2</v>
      </c>
      <c r="C362" s="29">
        <f t="shared" si="96"/>
        <v>99.800000000000011</v>
      </c>
      <c r="D362" s="29">
        <f t="shared" si="97"/>
        <v>32.199999999999989</v>
      </c>
      <c r="E362" s="41">
        <f t="shared" si="98"/>
        <v>0.7560606060606061</v>
      </c>
      <c r="F362" s="7">
        <f t="shared" si="99"/>
        <v>28.79569502903724</v>
      </c>
      <c r="G362" s="4" t="str">
        <f t="shared" si="100"/>
        <v>overweight</v>
      </c>
      <c r="H362" s="150"/>
    </row>
    <row r="363" spans="1:8" x14ac:dyDescent="0.25">
      <c r="A363" s="1">
        <v>41831</v>
      </c>
      <c r="B363" s="28">
        <f t="shared" si="95"/>
        <v>192.2</v>
      </c>
      <c r="C363" s="29">
        <f t="shared" si="96"/>
        <v>99.800000000000011</v>
      </c>
      <c r="D363" s="29">
        <f t="shared" si="97"/>
        <v>32.199999999999989</v>
      </c>
      <c r="E363" s="41">
        <f t="shared" si="98"/>
        <v>0.7560606060606061</v>
      </c>
      <c r="F363" s="7">
        <f t="shared" si="99"/>
        <v>28.79569502903724</v>
      </c>
      <c r="G363" s="4" t="str">
        <f t="shared" si="100"/>
        <v>overweight</v>
      </c>
      <c r="H363" s="150"/>
    </row>
    <row r="364" spans="1:8" x14ac:dyDescent="0.25">
      <c r="A364" s="9">
        <v>41832</v>
      </c>
      <c r="B364" s="28">
        <f t="shared" si="95"/>
        <v>192.2</v>
      </c>
      <c r="C364" s="30">
        <f t="shared" si="96"/>
        <v>99.800000000000011</v>
      </c>
      <c r="D364" s="30">
        <f t="shared" si="97"/>
        <v>32.199999999999989</v>
      </c>
      <c r="E364" s="42">
        <f t="shared" si="98"/>
        <v>0.7560606060606061</v>
      </c>
      <c r="F364" s="10">
        <f t="shared" si="99"/>
        <v>28.79569502903724</v>
      </c>
      <c r="G364" s="11" t="str">
        <f t="shared" si="100"/>
        <v>overweight</v>
      </c>
      <c r="H364" s="152"/>
    </row>
    <row r="365" spans="1:8" x14ac:dyDescent="0.25">
      <c r="A365" s="9">
        <v>41833</v>
      </c>
      <c r="B365" s="28">
        <f t="shared" si="95"/>
        <v>192.2</v>
      </c>
      <c r="C365" s="30">
        <f t="shared" si="96"/>
        <v>99.800000000000011</v>
      </c>
      <c r="D365" s="30">
        <f t="shared" si="97"/>
        <v>32.199999999999989</v>
      </c>
      <c r="E365" s="42">
        <f t="shared" si="98"/>
        <v>0.7560606060606061</v>
      </c>
      <c r="F365" s="10">
        <f t="shared" si="99"/>
        <v>28.79569502903724</v>
      </c>
      <c r="G365" s="11" t="str">
        <f t="shared" si="100"/>
        <v>overweight</v>
      </c>
      <c r="H365" s="152"/>
    </row>
    <row r="366" spans="1:8" x14ac:dyDescent="0.25">
      <c r="A366" s="1">
        <v>41834</v>
      </c>
      <c r="B366" s="28">
        <f t="shared" si="95"/>
        <v>192.2</v>
      </c>
      <c r="C366" s="29">
        <f t="shared" si="96"/>
        <v>99.800000000000011</v>
      </c>
      <c r="D366" s="29">
        <f t="shared" si="97"/>
        <v>32.199999999999989</v>
      </c>
      <c r="E366" s="41">
        <f t="shared" si="98"/>
        <v>0.7560606060606061</v>
      </c>
      <c r="F366" s="7">
        <f t="shared" si="99"/>
        <v>28.79569502903724</v>
      </c>
      <c r="G366" s="4" t="str">
        <f t="shared" si="100"/>
        <v>overweight</v>
      </c>
      <c r="H366" s="150"/>
    </row>
    <row r="367" spans="1:8" x14ac:dyDescent="0.25">
      <c r="A367" s="46">
        <v>41835</v>
      </c>
      <c r="B367" s="47">
        <f t="shared" si="95"/>
        <v>192.2</v>
      </c>
      <c r="C367" s="48">
        <f t="shared" si="96"/>
        <v>99.800000000000011</v>
      </c>
      <c r="D367" s="48">
        <f t="shared" si="97"/>
        <v>32.199999999999989</v>
      </c>
      <c r="E367" s="49">
        <f t="shared" si="98"/>
        <v>0.7560606060606061</v>
      </c>
      <c r="F367" s="12">
        <f t="shared" si="99"/>
        <v>28.79569502903724</v>
      </c>
      <c r="G367" s="27" t="str">
        <f t="shared" si="100"/>
        <v>overweight</v>
      </c>
    </row>
    <row r="368" spans="1:8" x14ac:dyDescent="0.25">
      <c r="A368" s="1">
        <v>41836</v>
      </c>
      <c r="B368" s="28">
        <f t="shared" si="95"/>
        <v>192.2</v>
      </c>
      <c r="C368" s="29">
        <f t="shared" si="96"/>
        <v>99.800000000000011</v>
      </c>
      <c r="D368" s="29">
        <f t="shared" si="97"/>
        <v>32.199999999999989</v>
      </c>
      <c r="E368" s="41">
        <f t="shared" si="98"/>
        <v>0.7560606060606061</v>
      </c>
      <c r="F368" s="7">
        <f t="shared" si="99"/>
        <v>28.79569502903724</v>
      </c>
      <c r="G368" s="4" t="str">
        <f t="shared" si="100"/>
        <v>overweight</v>
      </c>
      <c r="H368" s="150"/>
    </row>
    <row r="369" spans="1:10" x14ac:dyDescent="0.25">
      <c r="A369" s="1">
        <v>41837</v>
      </c>
      <c r="B369" s="28">
        <f t="shared" si="95"/>
        <v>192.2</v>
      </c>
      <c r="C369" s="29">
        <f t="shared" si="96"/>
        <v>99.800000000000011</v>
      </c>
      <c r="D369" s="29">
        <f t="shared" si="97"/>
        <v>32.199999999999989</v>
      </c>
      <c r="E369" s="41">
        <f t="shared" si="98"/>
        <v>0.7560606060606061</v>
      </c>
      <c r="F369" s="7">
        <f t="shared" si="99"/>
        <v>28.79569502903724</v>
      </c>
      <c r="G369" s="4" t="str">
        <f t="shared" si="100"/>
        <v>overweight</v>
      </c>
      <c r="H369" s="150"/>
    </row>
    <row r="370" spans="1:10" x14ac:dyDescent="0.25">
      <c r="A370" s="1">
        <v>41838</v>
      </c>
      <c r="B370" s="28">
        <f t="shared" si="95"/>
        <v>192.2</v>
      </c>
      <c r="C370" s="29">
        <f t="shared" si="96"/>
        <v>99.800000000000011</v>
      </c>
      <c r="D370" s="29">
        <f t="shared" si="97"/>
        <v>32.199999999999989</v>
      </c>
      <c r="E370" s="41">
        <f t="shared" si="98"/>
        <v>0.7560606060606061</v>
      </c>
      <c r="F370" s="7">
        <f t="shared" si="99"/>
        <v>28.79569502903724</v>
      </c>
      <c r="G370" s="4" t="str">
        <f t="shared" si="100"/>
        <v>overweight</v>
      </c>
      <c r="H370" s="150"/>
    </row>
    <row r="371" spans="1:10" x14ac:dyDescent="0.25">
      <c r="A371" s="76">
        <v>41839</v>
      </c>
      <c r="B371" s="28">
        <f t="shared" si="95"/>
        <v>192.2</v>
      </c>
      <c r="C371" s="30">
        <f t="shared" si="96"/>
        <v>99.800000000000011</v>
      </c>
      <c r="D371" s="30">
        <f t="shared" si="97"/>
        <v>32.199999999999989</v>
      </c>
      <c r="E371" s="42">
        <f t="shared" si="98"/>
        <v>0.7560606060606061</v>
      </c>
      <c r="F371" s="10">
        <f t="shared" si="99"/>
        <v>28.79569502903724</v>
      </c>
      <c r="G371" s="11" t="str">
        <f t="shared" si="100"/>
        <v>overweight</v>
      </c>
      <c r="H371" s="152"/>
    </row>
    <row r="372" spans="1:10" x14ac:dyDescent="0.25">
      <c r="A372" s="76">
        <v>41840</v>
      </c>
      <c r="B372" s="28">
        <f t="shared" si="95"/>
        <v>192.2</v>
      </c>
      <c r="C372" s="30">
        <f t="shared" si="96"/>
        <v>99.800000000000011</v>
      </c>
      <c r="D372" s="30">
        <f t="shared" si="97"/>
        <v>32.199999999999989</v>
      </c>
      <c r="E372" s="42">
        <f t="shared" si="98"/>
        <v>0.7560606060606061</v>
      </c>
      <c r="F372" s="10">
        <f t="shared" si="99"/>
        <v>28.79569502903724</v>
      </c>
      <c r="G372" s="11" t="str">
        <f t="shared" si="100"/>
        <v>overweight</v>
      </c>
      <c r="H372" s="152"/>
    </row>
    <row r="373" spans="1:10" x14ac:dyDescent="0.25">
      <c r="A373" s="77">
        <v>41841</v>
      </c>
      <c r="B373" s="28">
        <f t="shared" si="95"/>
        <v>192.2</v>
      </c>
      <c r="C373" s="29">
        <f t="shared" si="96"/>
        <v>99.800000000000011</v>
      </c>
      <c r="D373" s="29">
        <f t="shared" si="97"/>
        <v>32.199999999999989</v>
      </c>
      <c r="E373" s="41">
        <f t="shared" si="98"/>
        <v>0.7560606060606061</v>
      </c>
      <c r="F373" s="7">
        <f t="shared" si="99"/>
        <v>28.79569502903724</v>
      </c>
      <c r="G373" s="4" t="str">
        <f t="shared" si="100"/>
        <v>overweight</v>
      </c>
      <c r="H373" s="150"/>
    </row>
    <row r="374" spans="1:10" x14ac:dyDescent="0.25">
      <c r="A374" s="78">
        <v>41842</v>
      </c>
      <c r="B374" s="47">
        <f t="shared" si="95"/>
        <v>192.2</v>
      </c>
      <c r="C374" s="48">
        <f t="shared" si="96"/>
        <v>99.800000000000011</v>
      </c>
      <c r="D374" s="48">
        <f t="shared" si="97"/>
        <v>32.199999999999989</v>
      </c>
      <c r="E374" s="49">
        <f t="shared" si="98"/>
        <v>0.7560606060606061</v>
      </c>
      <c r="F374" s="12">
        <f t="shared" si="99"/>
        <v>28.79569502903724</v>
      </c>
      <c r="G374" s="27" t="str">
        <f t="shared" si="100"/>
        <v>overweight</v>
      </c>
    </row>
    <row r="375" spans="1:10" x14ac:dyDescent="0.25">
      <c r="A375" s="77">
        <v>41843</v>
      </c>
      <c r="B375" s="28">
        <f t="shared" ref="B375:B438" si="101">B374</f>
        <v>192.2</v>
      </c>
      <c r="C375" s="29">
        <f t="shared" si="96"/>
        <v>99.800000000000011</v>
      </c>
      <c r="D375" s="29">
        <f t="shared" si="97"/>
        <v>32.199999999999989</v>
      </c>
      <c r="E375" s="41">
        <f t="shared" si="98"/>
        <v>0.7560606060606061</v>
      </c>
      <c r="F375" s="7">
        <f t="shared" si="99"/>
        <v>28.79569502903724</v>
      </c>
      <c r="G375" s="4" t="str">
        <f t="shared" si="100"/>
        <v>overweight</v>
      </c>
      <c r="H375" s="150"/>
    </row>
    <row r="376" spans="1:10" x14ac:dyDescent="0.25">
      <c r="A376" s="77">
        <v>41844</v>
      </c>
      <c r="B376" s="28">
        <f t="shared" si="101"/>
        <v>192.2</v>
      </c>
      <c r="C376" s="29">
        <f t="shared" si="96"/>
        <v>99.800000000000011</v>
      </c>
      <c r="D376" s="29">
        <f t="shared" si="97"/>
        <v>32.199999999999989</v>
      </c>
      <c r="E376" s="41">
        <f t="shared" si="98"/>
        <v>0.7560606060606061</v>
      </c>
      <c r="F376" s="7">
        <f t="shared" si="99"/>
        <v>28.79569502903724</v>
      </c>
      <c r="G376" s="4" t="str">
        <f t="shared" si="100"/>
        <v>overweight</v>
      </c>
      <c r="H376" s="150"/>
    </row>
    <row r="377" spans="1:10" x14ac:dyDescent="0.25">
      <c r="A377" s="77">
        <v>41845</v>
      </c>
      <c r="B377" s="28">
        <f t="shared" si="101"/>
        <v>192.2</v>
      </c>
      <c r="C377" s="29">
        <f t="shared" si="96"/>
        <v>99.800000000000011</v>
      </c>
      <c r="D377" s="29">
        <f t="shared" si="97"/>
        <v>32.199999999999989</v>
      </c>
      <c r="E377" s="41">
        <f t="shared" si="98"/>
        <v>0.7560606060606061</v>
      </c>
      <c r="F377" s="7">
        <f t="shared" si="99"/>
        <v>28.79569502903724</v>
      </c>
      <c r="G377" s="4" t="str">
        <f t="shared" si="100"/>
        <v>overweight</v>
      </c>
      <c r="H377" s="150"/>
    </row>
    <row r="378" spans="1:10" x14ac:dyDescent="0.25">
      <c r="A378" s="76">
        <v>41846</v>
      </c>
      <c r="B378" s="28">
        <f t="shared" si="101"/>
        <v>192.2</v>
      </c>
      <c r="C378" s="30">
        <f t="shared" si="96"/>
        <v>99.800000000000011</v>
      </c>
      <c r="D378" s="30">
        <f t="shared" si="97"/>
        <v>32.199999999999989</v>
      </c>
      <c r="E378" s="42">
        <f t="shared" si="98"/>
        <v>0.7560606060606061</v>
      </c>
      <c r="F378" s="10">
        <f t="shared" si="99"/>
        <v>28.79569502903724</v>
      </c>
      <c r="G378" s="11" t="str">
        <f t="shared" si="100"/>
        <v>overweight</v>
      </c>
      <c r="H378" s="152"/>
    </row>
    <row r="379" spans="1:10" x14ac:dyDescent="0.25">
      <c r="A379" s="76">
        <v>41847</v>
      </c>
      <c r="B379" s="28">
        <f t="shared" si="101"/>
        <v>192.2</v>
      </c>
      <c r="C379" s="30">
        <f t="shared" si="96"/>
        <v>99.800000000000011</v>
      </c>
      <c r="D379" s="30">
        <f t="shared" si="97"/>
        <v>32.199999999999989</v>
      </c>
      <c r="E379" s="42">
        <f t="shared" si="98"/>
        <v>0.7560606060606061</v>
      </c>
      <c r="F379" s="10">
        <f t="shared" si="99"/>
        <v>28.79569502903724</v>
      </c>
      <c r="G379" s="11" t="str">
        <f t="shared" si="100"/>
        <v>overweight</v>
      </c>
      <c r="H379" s="152"/>
    </row>
    <row r="380" spans="1:10" x14ac:dyDescent="0.25">
      <c r="A380" s="77">
        <v>41848</v>
      </c>
      <c r="B380" s="28">
        <f t="shared" si="101"/>
        <v>192.2</v>
      </c>
      <c r="C380" s="29">
        <f t="shared" si="96"/>
        <v>99.800000000000011</v>
      </c>
      <c r="D380" s="29">
        <f t="shared" si="97"/>
        <v>32.199999999999989</v>
      </c>
      <c r="E380" s="41">
        <f t="shared" si="98"/>
        <v>0.7560606060606061</v>
      </c>
      <c r="F380" s="7">
        <f t="shared" si="99"/>
        <v>28.79569502903724</v>
      </c>
      <c r="G380" s="4" t="str">
        <f t="shared" si="100"/>
        <v>overweight</v>
      </c>
      <c r="H380" s="150"/>
    </row>
    <row r="381" spans="1:10" x14ac:dyDescent="0.25">
      <c r="A381" s="78">
        <v>41849</v>
      </c>
      <c r="B381" s="47">
        <f t="shared" si="101"/>
        <v>192.2</v>
      </c>
      <c r="C381" s="48">
        <f t="shared" si="96"/>
        <v>99.800000000000011</v>
      </c>
      <c r="D381" s="48">
        <f t="shared" si="97"/>
        <v>32.199999999999989</v>
      </c>
      <c r="E381" s="49">
        <f t="shared" si="98"/>
        <v>0.7560606060606061</v>
      </c>
      <c r="F381" s="12">
        <f t="shared" si="99"/>
        <v>28.79569502903724</v>
      </c>
      <c r="G381" s="27" t="str">
        <f t="shared" si="100"/>
        <v>overweight</v>
      </c>
    </row>
    <row r="382" spans="1:10" x14ac:dyDescent="0.25">
      <c r="A382" s="117">
        <v>41850</v>
      </c>
      <c r="B382" s="107">
        <f t="shared" si="101"/>
        <v>192.2</v>
      </c>
      <c r="C382" s="108">
        <f t="shared" si="96"/>
        <v>99.800000000000011</v>
      </c>
      <c r="D382" s="108">
        <f t="shared" si="97"/>
        <v>32.199999999999989</v>
      </c>
      <c r="E382" s="109">
        <f t="shared" si="98"/>
        <v>0.7560606060606061</v>
      </c>
      <c r="F382" s="110">
        <f t="shared" si="99"/>
        <v>28.79569502903724</v>
      </c>
      <c r="G382" s="111" t="str">
        <f t="shared" si="100"/>
        <v>overweight</v>
      </c>
      <c r="H382" s="154"/>
      <c r="I382" s="133" t="s">
        <v>135</v>
      </c>
      <c r="J382" s="133"/>
    </row>
    <row r="383" spans="1:10" x14ac:dyDescent="0.25">
      <c r="A383" s="77">
        <v>41851</v>
      </c>
      <c r="B383" s="28">
        <f t="shared" si="101"/>
        <v>192.2</v>
      </c>
      <c r="C383" s="29">
        <f t="shared" ref="C383:C446" si="102">$B$1-B383</f>
        <v>99.800000000000011</v>
      </c>
      <c r="D383" s="29">
        <f t="shared" ref="D383:D446" si="103">B383-$C$1</f>
        <v>32.199999999999989</v>
      </c>
      <c r="E383" s="41">
        <f t="shared" ref="E383:E446" si="104">C383/ToLose</f>
        <v>0.7560606060606061</v>
      </c>
      <c r="F383" s="7">
        <f t="shared" ref="F383:F446" si="105">B383/(height^2)*703</f>
        <v>28.79569502903724</v>
      </c>
      <c r="G383" s="4" t="str">
        <f t="shared" ref="G383:G446" si="106">IF(F383&lt;18.5,"underweight",IF(F383&lt;25,"normal",IF(F383&lt;30,"overweight",IF(F383&lt;35,"class I obesity",IF(F383&lt;40,"class II obesity", "class III obesity")))))</f>
        <v>overweight</v>
      </c>
      <c r="H383" s="150"/>
    </row>
    <row r="384" spans="1:10" x14ac:dyDescent="0.25">
      <c r="A384" s="77">
        <v>41852</v>
      </c>
      <c r="B384" s="28">
        <f t="shared" si="101"/>
        <v>192.2</v>
      </c>
      <c r="C384" s="29">
        <f t="shared" si="102"/>
        <v>99.800000000000011</v>
      </c>
      <c r="D384" s="29">
        <f t="shared" si="103"/>
        <v>32.199999999999989</v>
      </c>
      <c r="E384" s="41">
        <f t="shared" si="104"/>
        <v>0.7560606060606061</v>
      </c>
      <c r="F384" s="7">
        <f t="shared" si="105"/>
        <v>28.79569502903724</v>
      </c>
      <c r="G384" s="4" t="str">
        <f t="shared" si="106"/>
        <v>overweight</v>
      </c>
      <c r="H384" s="150"/>
    </row>
    <row r="385" spans="1:8" x14ac:dyDescent="0.25">
      <c r="A385" s="76">
        <v>41853</v>
      </c>
      <c r="B385" s="28">
        <f t="shared" si="101"/>
        <v>192.2</v>
      </c>
      <c r="C385" s="30">
        <f t="shared" si="102"/>
        <v>99.800000000000011</v>
      </c>
      <c r="D385" s="30">
        <f t="shared" si="103"/>
        <v>32.199999999999989</v>
      </c>
      <c r="E385" s="42">
        <f t="shared" si="104"/>
        <v>0.7560606060606061</v>
      </c>
      <c r="F385" s="10">
        <f t="shared" si="105"/>
        <v>28.79569502903724</v>
      </c>
      <c r="G385" s="11" t="str">
        <f t="shared" si="106"/>
        <v>overweight</v>
      </c>
      <c r="H385" s="152"/>
    </row>
    <row r="386" spans="1:8" x14ac:dyDescent="0.25">
      <c r="A386" s="76">
        <v>41854</v>
      </c>
      <c r="B386" s="28">
        <f t="shared" si="101"/>
        <v>192.2</v>
      </c>
      <c r="C386" s="30">
        <f t="shared" si="102"/>
        <v>99.800000000000011</v>
      </c>
      <c r="D386" s="30">
        <f t="shared" si="103"/>
        <v>32.199999999999989</v>
      </c>
      <c r="E386" s="42">
        <f t="shared" si="104"/>
        <v>0.7560606060606061</v>
      </c>
      <c r="F386" s="10">
        <f t="shared" si="105"/>
        <v>28.79569502903724</v>
      </c>
      <c r="G386" s="11" t="str">
        <f t="shared" si="106"/>
        <v>overweight</v>
      </c>
      <c r="H386" s="152"/>
    </row>
    <row r="387" spans="1:8" x14ac:dyDescent="0.25">
      <c r="A387" s="77">
        <v>41855</v>
      </c>
      <c r="B387" s="28">
        <f t="shared" si="101"/>
        <v>192.2</v>
      </c>
      <c r="C387" s="29">
        <f t="shared" si="102"/>
        <v>99.800000000000011</v>
      </c>
      <c r="D387" s="29">
        <f t="shared" si="103"/>
        <v>32.199999999999989</v>
      </c>
      <c r="E387" s="41">
        <f t="shared" si="104"/>
        <v>0.7560606060606061</v>
      </c>
      <c r="F387" s="7">
        <f t="shared" si="105"/>
        <v>28.79569502903724</v>
      </c>
      <c r="G387" s="4" t="str">
        <f t="shared" si="106"/>
        <v>overweight</v>
      </c>
      <c r="H387" s="150"/>
    </row>
    <row r="388" spans="1:8" x14ac:dyDescent="0.25">
      <c r="A388" s="78">
        <v>41856</v>
      </c>
      <c r="B388" s="47">
        <f t="shared" si="101"/>
        <v>192.2</v>
      </c>
      <c r="C388" s="48">
        <f t="shared" si="102"/>
        <v>99.800000000000011</v>
      </c>
      <c r="D388" s="48">
        <f t="shared" si="103"/>
        <v>32.199999999999989</v>
      </c>
      <c r="E388" s="49">
        <f t="shared" si="104"/>
        <v>0.7560606060606061</v>
      </c>
      <c r="F388" s="12">
        <f t="shared" si="105"/>
        <v>28.79569502903724</v>
      </c>
      <c r="G388" s="27" t="str">
        <f t="shared" si="106"/>
        <v>overweight</v>
      </c>
    </row>
    <row r="389" spans="1:8" x14ac:dyDescent="0.25">
      <c r="A389" s="77">
        <v>41857</v>
      </c>
      <c r="B389" s="28">
        <f t="shared" si="101"/>
        <v>192.2</v>
      </c>
      <c r="C389" s="29">
        <f t="shared" si="102"/>
        <v>99.800000000000011</v>
      </c>
      <c r="D389" s="29">
        <f t="shared" si="103"/>
        <v>32.199999999999989</v>
      </c>
      <c r="E389" s="41">
        <f t="shared" si="104"/>
        <v>0.7560606060606061</v>
      </c>
      <c r="F389" s="7">
        <f t="shared" si="105"/>
        <v>28.79569502903724</v>
      </c>
      <c r="G389" s="4" t="str">
        <f t="shared" si="106"/>
        <v>overweight</v>
      </c>
      <c r="H389" s="150"/>
    </row>
    <row r="390" spans="1:8" x14ac:dyDescent="0.25">
      <c r="A390" s="77">
        <v>41858</v>
      </c>
      <c r="B390" s="28">
        <f t="shared" si="101"/>
        <v>192.2</v>
      </c>
      <c r="C390" s="29">
        <f t="shared" si="102"/>
        <v>99.800000000000011</v>
      </c>
      <c r="D390" s="29">
        <f t="shared" si="103"/>
        <v>32.199999999999989</v>
      </c>
      <c r="E390" s="41">
        <f t="shared" si="104"/>
        <v>0.7560606060606061</v>
      </c>
      <c r="F390" s="7">
        <f t="shared" si="105"/>
        <v>28.79569502903724</v>
      </c>
      <c r="G390" s="4" t="str">
        <f t="shared" si="106"/>
        <v>overweight</v>
      </c>
      <c r="H390" s="150"/>
    </row>
    <row r="391" spans="1:8" x14ac:dyDescent="0.25">
      <c r="A391" s="77">
        <v>41859</v>
      </c>
      <c r="B391" s="28">
        <f t="shared" si="101"/>
        <v>192.2</v>
      </c>
      <c r="C391" s="29">
        <f t="shared" si="102"/>
        <v>99.800000000000011</v>
      </c>
      <c r="D391" s="29">
        <f t="shared" si="103"/>
        <v>32.199999999999989</v>
      </c>
      <c r="E391" s="41">
        <f t="shared" si="104"/>
        <v>0.7560606060606061</v>
      </c>
      <c r="F391" s="7">
        <f t="shared" si="105"/>
        <v>28.79569502903724</v>
      </c>
      <c r="G391" s="4" t="str">
        <f t="shared" si="106"/>
        <v>overweight</v>
      </c>
      <c r="H391" s="150"/>
    </row>
    <row r="392" spans="1:8" x14ac:dyDescent="0.25">
      <c r="A392" s="76">
        <v>41860</v>
      </c>
      <c r="B392" s="28">
        <f t="shared" si="101"/>
        <v>192.2</v>
      </c>
      <c r="C392" s="30">
        <f t="shared" si="102"/>
        <v>99.800000000000011</v>
      </c>
      <c r="D392" s="30">
        <f t="shared" si="103"/>
        <v>32.199999999999989</v>
      </c>
      <c r="E392" s="42">
        <f t="shared" si="104"/>
        <v>0.7560606060606061</v>
      </c>
      <c r="F392" s="10">
        <f t="shared" si="105"/>
        <v>28.79569502903724</v>
      </c>
      <c r="G392" s="11" t="str">
        <f t="shared" si="106"/>
        <v>overweight</v>
      </c>
      <c r="H392" s="152"/>
    </row>
    <row r="393" spans="1:8" x14ac:dyDescent="0.25">
      <c r="A393" s="76">
        <v>41861</v>
      </c>
      <c r="B393" s="28">
        <f t="shared" si="101"/>
        <v>192.2</v>
      </c>
      <c r="C393" s="30">
        <f t="shared" si="102"/>
        <v>99.800000000000011</v>
      </c>
      <c r="D393" s="30">
        <f t="shared" si="103"/>
        <v>32.199999999999989</v>
      </c>
      <c r="E393" s="42">
        <f t="shared" si="104"/>
        <v>0.7560606060606061</v>
      </c>
      <c r="F393" s="10">
        <f t="shared" si="105"/>
        <v>28.79569502903724</v>
      </c>
      <c r="G393" s="11" t="str">
        <f t="shared" si="106"/>
        <v>overweight</v>
      </c>
      <c r="H393" s="152"/>
    </row>
    <row r="394" spans="1:8" x14ac:dyDescent="0.25">
      <c r="A394" s="77">
        <v>41862</v>
      </c>
      <c r="B394" s="28">
        <f t="shared" si="101"/>
        <v>192.2</v>
      </c>
      <c r="C394" s="29">
        <f t="shared" si="102"/>
        <v>99.800000000000011</v>
      </c>
      <c r="D394" s="29">
        <f t="shared" si="103"/>
        <v>32.199999999999989</v>
      </c>
      <c r="E394" s="41">
        <f t="shared" si="104"/>
        <v>0.7560606060606061</v>
      </c>
      <c r="F394" s="7">
        <f t="shared" si="105"/>
        <v>28.79569502903724</v>
      </c>
      <c r="G394" s="4" t="str">
        <f t="shared" si="106"/>
        <v>overweight</v>
      </c>
      <c r="H394" s="150"/>
    </row>
    <row r="395" spans="1:8" x14ac:dyDescent="0.25">
      <c r="A395" s="78">
        <v>41863</v>
      </c>
      <c r="B395" s="47">
        <f t="shared" si="101"/>
        <v>192.2</v>
      </c>
      <c r="C395" s="48">
        <f t="shared" si="102"/>
        <v>99.800000000000011</v>
      </c>
      <c r="D395" s="48">
        <f t="shared" si="103"/>
        <v>32.199999999999989</v>
      </c>
      <c r="E395" s="49">
        <f t="shared" si="104"/>
        <v>0.7560606060606061</v>
      </c>
      <c r="F395" s="12">
        <f t="shared" si="105"/>
        <v>28.79569502903724</v>
      </c>
      <c r="G395" s="27" t="str">
        <f t="shared" si="106"/>
        <v>overweight</v>
      </c>
    </row>
    <row r="396" spans="1:8" x14ac:dyDescent="0.25">
      <c r="A396" s="77">
        <v>41864</v>
      </c>
      <c r="B396" s="28">
        <f t="shared" si="101"/>
        <v>192.2</v>
      </c>
      <c r="C396" s="29">
        <f t="shared" si="102"/>
        <v>99.800000000000011</v>
      </c>
      <c r="D396" s="29">
        <f t="shared" si="103"/>
        <v>32.199999999999989</v>
      </c>
      <c r="E396" s="41">
        <f t="shared" si="104"/>
        <v>0.7560606060606061</v>
      </c>
      <c r="F396" s="7">
        <f t="shared" si="105"/>
        <v>28.79569502903724</v>
      </c>
      <c r="G396" s="4" t="str">
        <f t="shared" si="106"/>
        <v>overweight</v>
      </c>
      <c r="H396" s="150"/>
    </row>
    <row r="397" spans="1:8" x14ac:dyDescent="0.25">
      <c r="A397" s="77">
        <v>41865</v>
      </c>
      <c r="B397" s="28">
        <f t="shared" si="101"/>
        <v>192.2</v>
      </c>
      <c r="C397" s="29">
        <f t="shared" si="102"/>
        <v>99.800000000000011</v>
      </c>
      <c r="D397" s="29">
        <f t="shared" si="103"/>
        <v>32.199999999999989</v>
      </c>
      <c r="E397" s="41">
        <f t="shared" si="104"/>
        <v>0.7560606060606061</v>
      </c>
      <c r="F397" s="7">
        <f t="shared" si="105"/>
        <v>28.79569502903724</v>
      </c>
      <c r="G397" s="4" t="str">
        <f t="shared" si="106"/>
        <v>overweight</v>
      </c>
      <c r="H397" s="150"/>
    </row>
    <row r="398" spans="1:8" x14ac:dyDescent="0.25">
      <c r="A398" s="77">
        <v>41866</v>
      </c>
      <c r="B398" s="28">
        <f t="shared" si="101"/>
        <v>192.2</v>
      </c>
      <c r="C398" s="29">
        <f t="shared" si="102"/>
        <v>99.800000000000011</v>
      </c>
      <c r="D398" s="29">
        <f t="shared" si="103"/>
        <v>32.199999999999989</v>
      </c>
      <c r="E398" s="41">
        <f t="shared" si="104"/>
        <v>0.7560606060606061</v>
      </c>
      <c r="F398" s="7">
        <f t="shared" si="105"/>
        <v>28.79569502903724</v>
      </c>
      <c r="G398" s="4" t="str">
        <f t="shared" si="106"/>
        <v>overweight</v>
      </c>
      <c r="H398" s="150"/>
    </row>
    <row r="399" spans="1:8" x14ac:dyDescent="0.25">
      <c r="A399" s="76">
        <v>41867</v>
      </c>
      <c r="B399" s="28">
        <f t="shared" si="101"/>
        <v>192.2</v>
      </c>
      <c r="C399" s="30">
        <f t="shared" si="102"/>
        <v>99.800000000000011</v>
      </c>
      <c r="D399" s="30">
        <f t="shared" si="103"/>
        <v>32.199999999999989</v>
      </c>
      <c r="E399" s="42">
        <f t="shared" si="104"/>
        <v>0.7560606060606061</v>
      </c>
      <c r="F399" s="10">
        <f t="shared" si="105"/>
        <v>28.79569502903724</v>
      </c>
      <c r="G399" s="11" t="str">
        <f t="shared" si="106"/>
        <v>overweight</v>
      </c>
      <c r="H399" s="152"/>
    </row>
    <row r="400" spans="1:8" x14ac:dyDescent="0.25">
      <c r="A400" s="76">
        <v>41868</v>
      </c>
      <c r="B400" s="28">
        <f t="shared" si="101"/>
        <v>192.2</v>
      </c>
      <c r="C400" s="30">
        <f t="shared" si="102"/>
        <v>99.800000000000011</v>
      </c>
      <c r="D400" s="30">
        <f t="shared" si="103"/>
        <v>32.199999999999989</v>
      </c>
      <c r="E400" s="42">
        <f t="shared" si="104"/>
        <v>0.7560606060606061</v>
      </c>
      <c r="F400" s="10">
        <f t="shared" si="105"/>
        <v>28.79569502903724</v>
      </c>
      <c r="G400" s="11" t="str">
        <f t="shared" si="106"/>
        <v>overweight</v>
      </c>
      <c r="H400" s="152"/>
    </row>
    <row r="401" spans="1:8" x14ac:dyDescent="0.25">
      <c r="A401" s="77">
        <v>41869</v>
      </c>
      <c r="B401" s="28">
        <f t="shared" si="101"/>
        <v>192.2</v>
      </c>
      <c r="C401" s="29">
        <f t="shared" si="102"/>
        <v>99.800000000000011</v>
      </c>
      <c r="D401" s="29">
        <f t="shared" si="103"/>
        <v>32.199999999999989</v>
      </c>
      <c r="E401" s="41">
        <f t="shared" si="104"/>
        <v>0.7560606060606061</v>
      </c>
      <c r="F401" s="7">
        <f t="shared" si="105"/>
        <v>28.79569502903724</v>
      </c>
      <c r="G401" s="4" t="str">
        <f t="shared" si="106"/>
        <v>overweight</v>
      </c>
      <c r="H401" s="150"/>
    </row>
    <row r="402" spans="1:8" x14ac:dyDescent="0.25">
      <c r="A402" s="78">
        <v>41870</v>
      </c>
      <c r="B402" s="47">
        <f t="shared" si="101"/>
        <v>192.2</v>
      </c>
      <c r="C402" s="48">
        <f t="shared" si="102"/>
        <v>99.800000000000011</v>
      </c>
      <c r="D402" s="48">
        <f t="shared" si="103"/>
        <v>32.199999999999989</v>
      </c>
      <c r="E402" s="49">
        <f t="shared" si="104"/>
        <v>0.7560606060606061</v>
      </c>
      <c r="F402" s="12">
        <f t="shared" si="105"/>
        <v>28.79569502903724</v>
      </c>
      <c r="G402" s="27" t="str">
        <f t="shared" si="106"/>
        <v>overweight</v>
      </c>
    </row>
    <row r="403" spans="1:8" x14ac:dyDescent="0.25">
      <c r="A403" s="77">
        <v>41871</v>
      </c>
      <c r="B403" s="28">
        <f t="shared" si="101"/>
        <v>192.2</v>
      </c>
      <c r="C403" s="29">
        <f t="shared" si="102"/>
        <v>99.800000000000011</v>
      </c>
      <c r="D403" s="29">
        <f t="shared" si="103"/>
        <v>32.199999999999989</v>
      </c>
      <c r="E403" s="41">
        <f t="shared" si="104"/>
        <v>0.7560606060606061</v>
      </c>
      <c r="F403" s="7">
        <f t="shared" si="105"/>
        <v>28.79569502903724</v>
      </c>
      <c r="G403" s="4" t="str">
        <f t="shared" si="106"/>
        <v>overweight</v>
      </c>
      <c r="H403" s="150"/>
    </row>
    <row r="404" spans="1:8" x14ac:dyDescent="0.25">
      <c r="A404" s="77">
        <v>41872</v>
      </c>
      <c r="B404" s="28">
        <f t="shared" si="101"/>
        <v>192.2</v>
      </c>
      <c r="C404" s="29">
        <f t="shared" si="102"/>
        <v>99.800000000000011</v>
      </c>
      <c r="D404" s="29">
        <f t="shared" si="103"/>
        <v>32.199999999999989</v>
      </c>
      <c r="E404" s="41">
        <f t="shared" si="104"/>
        <v>0.7560606060606061</v>
      </c>
      <c r="F404" s="7">
        <f t="shared" si="105"/>
        <v>28.79569502903724</v>
      </c>
      <c r="G404" s="4" t="str">
        <f t="shared" si="106"/>
        <v>overweight</v>
      </c>
      <c r="H404" s="150"/>
    </row>
    <row r="405" spans="1:8" x14ac:dyDescent="0.25">
      <c r="A405" s="77">
        <v>41873</v>
      </c>
      <c r="B405" s="28">
        <f t="shared" si="101"/>
        <v>192.2</v>
      </c>
      <c r="C405" s="29">
        <f t="shared" si="102"/>
        <v>99.800000000000011</v>
      </c>
      <c r="D405" s="29">
        <f t="shared" si="103"/>
        <v>32.199999999999989</v>
      </c>
      <c r="E405" s="41">
        <f t="shared" si="104"/>
        <v>0.7560606060606061</v>
      </c>
      <c r="F405" s="7">
        <f t="shared" si="105"/>
        <v>28.79569502903724</v>
      </c>
      <c r="G405" s="4" t="str">
        <f t="shared" si="106"/>
        <v>overweight</v>
      </c>
      <c r="H405" s="150"/>
    </row>
    <row r="406" spans="1:8" x14ac:dyDescent="0.25">
      <c r="A406" s="76">
        <v>41874</v>
      </c>
      <c r="B406" s="28">
        <f t="shared" si="101"/>
        <v>192.2</v>
      </c>
      <c r="C406" s="30">
        <f t="shared" si="102"/>
        <v>99.800000000000011</v>
      </c>
      <c r="D406" s="30">
        <f t="shared" si="103"/>
        <v>32.199999999999989</v>
      </c>
      <c r="E406" s="42">
        <f t="shared" si="104"/>
        <v>0.7560606060606061</v>
      </c>
      <c r="F406" s="10">
        <f t="shared" si="105"/>
        <v>28.79569502903724</v>
      </c>
      <c r="G406" s="11" t="str">
        <f t="shared" si="106"/>
        <v>overweight</v>
      </c>
      <c r="H406" s="152"/>
    </row>
    <row r="407" spans="1:8" x14ac:dyDescent="0.25">
      <c r="A407" s="76">
        <v>41875</v>
      </c>
      <c r="B407" s="28">
        <f t="shared" si="101"/>
        <v>192.2</v>
      </c>
      <c r="C407" s="30">
        <f t="shared" si="102"/>
        <v>99.800000000000011</v>
      </c>
      <c r="D407" s="30">
        <f t="shared" si="103"/>
        <v>32.199999999999989</v>
      </c>
      <c r="E407" s="42">
        <f t="shared" si="104"/>
        <v>0.7560606060606061</v>
      </c>
      <c r="F407" s="10">
        <f t="shared" si="105"/>
        <v>28.79569502903724</v>
      </c>
      <c r="G407" s="11" t="str">
        <f t="shared" si="106"/>
        <v>overweight</v>
      </c>
      <c r="H407" s="152"/>
    </row>
    <row r="408" spans="1:8" x14ac:dyDescent="0.25">
      <c r="A408" s="77">
        <v>41876</v>
      </c>
      <c r="B408" s="28">
        <f t="shared" si="101"/>
        <v>192.2</v>
      </c>
      <c r="C408" s="29">
        <f t="shared" si="102"/>
        <v>99.800000000000011</v>
      </c>
      <c r="D408" s="29">
        <f t="shared" si="103"/>
        <v>32.199999999999989</v>
      </c>
      <c r="E408" s="41">
        <f t="shared" si="104"/>
        <v>0.7560606060606061</v>
      </c>
      <c r="F408" s="7">
        <f t="shared" si="105"/>
        <v>28.79569502903724</v>
      </c>
      <c r="G408" s="4" t="str">
        <f t="shared" si="106"/>
        <v>overweight</v>
      </c>
      <c r="H408" s="150"/>
    </row>
    <row r="409" spans="1:8" x14ac:dyDescent="0.25">
      <c r="A409" s="78">
        <v>41877</v>
      </c>
      <c r="B409" s="47">
        <f t="shared" si="101"/>
        <v>192.2</v>
      </c>
      <c r="C409" s="48">
        <f t="shared" si="102"/>
        <v>99.800000000000011</v>
      </c>
      <c r="D409" s="48">
        <f t="shared" si="103"/>
        <v>32.199999999999989</v>
      </c>
      <c r="E409" s="49">
        <f t="shared" si="104"/>
        <v>0.7560606060606061</v>
      </c>
      <c r="F409" s="12">
        <f t="shared" si="105"/>
        <v>28.79569502903724</v>
      </c>
      <c r="G409" s="27" t="str">
        <f t="shared" si="106"/>
        <v>overweight</v>
      </c>
    </row>
    <row r="410" spans="1:8" x14ac:dyDescent="0.25">
      <c r="A410" s="77">
        <v>41878</v>
      </c>
      <c r="B410" s="28">
        <f t="shared" si="101"/>
        <v>192.2</v>
      </c>
      <c r="C410" s="29">
        <f t="shared" si="102"/>
        <v>99.800000000000011</v>
      </c>
      <c r="D410" s="29">
        <f t="shared" si="103"/>
        <v>32.199999999999989</v>
      </c>
      <c r="E410" s="41">
        <f t="shared" si="104"/>
        <v>0.7560606060606061</v>
      </c>
      <c r="F410" s="7">
        <f t="shared" si="105"/>
        <v>28.79569502903724</v>
      </c>
      <c r="G410" s="4" t="str">
        <f t="shared" si="106"/>
        <v>overweight</v>
      </c>
      <c r="H410" s="150"/>
    </row>
    <row r="411" spans="1:8" x14ac:dyDescent="0.25">
      <c r="A411" s="77">
        <v>41879</v>
      </c>
      <c r="B411" s="28">
        <f t="shared" si="101"/>
        <v>192.2</v>
      </c>
      <c r="C411" s="29">
        <f t="shared" si="102"/>
        <v>99.800000000000011</v>
      </c>
      <c r="D411" s="29">
        <f t="shared" si="103"/>
        <v>32.199999999999989</v>
      </c>
      <c r="E411" s="41">
        <f t="shared" si="104"/>
        <v>0.7560606060606061</v>
      </c>
      <c r="F411" s="7">
        <f t="shared" si="105"/>
        <v>28.79569502903724</v>
      </c>
      <c r="G411" s="4" t="str">
        <f t="shared" si="106"/>
        <v>overweight</v>
      </c>
      <c r="H411" s="150"/>
    </row>
    <row r="412" spans="1:8" x14ac:dyDescent="0.25">
      <c r="A412" s="77">
        <v>41880</v>
      </c>
      <c r="B412" s="28">
        <f t="shared" si="101"/>
        <v>192.2</v>
      </c>
      <c r="C412" s="29">
        <f t="shared" si="102"/>
        <v>99.800000000000011</v>
      </c>
      <c r="D412" s="29">
        <f t="shared" si="103"/>
        <v>32.199999999999989</v>
      </c>
      <c r="E412" s="41">
        <f t="shared" si="104"/>
        <v>0.7560606060606061</v>
      </c>
      <c r="F412" s="7">
        <f t="shared" si="105"/>
        <v>28.79569502903724</v>
      </c>
      <c r="G412" s="4" t="str">
        <f t="shared" si="106"/>
        <v>overweight</v>
      </c>
      <c r="H412" s="150"/>
    </row>
    <row r="413" spans="1:8" x14ac:dyDescent="0.25">
      <c r="A413" s="118">
        <v>41881</v>
      </c>
      <c r="B413" s="107">
        <f t="shared" si="101"/>
        <v>192.2</v>
      </c>
      <c r="C413" s="113">
        <f t="shared" si="102"/>
        <v>99.800000000000011</v>
      </c>
      <c r="D413" s="113">
        <f t="shared" si="103"/>
        <v>32.199999999999989</v>
      </c>
      <c r="E413" s="114">
        <f t="shared" si="104"/>
        <v>0.7560606060606061</v>
      </c>
      <c r="F413" s="115">
        <f t="shared" si="105"/>
        <v>28.79569502903724</v>
      </c>
      <c r="G413" s="116" t="str">
        <f t="shared" si="106"/>
        <v>overweight</v>
      </c>
      <c r="H413" s="155"/>
    </row>
    <row r="414" spans="1:8" x14ac:dyDescent="0.25">
      <c r="A414" s="76">
        <v>41882</v>
      </c>
      <c r="B414" s="28">
        <f t="shared" si="101"/>
        <v>192.2</v>
      </c>
      <c r="C414" s="30">
        <f t="shared" si="102"/>
        <v>99.800000000000011</v>
      </c>
      <c r="D414" s="30">
        <f t="shared" si="103"/>
        <v>32.199999999999989</v>
      </c>
      <c r="E414" s="42">
        <f t="shared" si="104"/>
        <v>0.7560606060606061</v>
      </c>
      <c r="F414" s="10">
        <f t="shared" si="105"/>
        <v>28.79569502903724</v>
      </c>
      <c r="G414" s="11" t="str">
        <f t="shared" si="106"/>
        <v>overweight</v>
      </c>
      <c r="H414" s="152"/>
    </row>
    <row r="415" spans="1:8" x14ac:dyDescent="0.25">
      <c r="A415" s="77">
        <v>41883</v>
      </c>
      <c r="B415" s="28">
        <f t="shared" si="101"/>
        <v>192.2</v>
      </c>
      <c r="C415" s="29">
        <f t="shared" si="102"/>
        <v>99.800000000000011</v>
      </c>
      <c r="D415" s="29">
        <f t="shared" si="103"/>
        <v>32.199999999999989</v>
      </c>
      <c r="E415" s="41">
        <f t="shared" si="104"/>
        <v>0.7560606060606061</v>
      </c>
      <c r="F415" s="7">
        <f t="shared" si="105"/>
        <v>28.79569502903724</v>
      </c>
      <c r="G415" s="4" t="str">
        <f t="shared" si="106"/>
        <v>overweight</v>
      </c>
      <c r="H415" s="150"/>
    </row>
    <row r="416" spans="1:8" x14ac:dyDescent="0.25">
      <c r="A416" s="78">
        <v>41884</v>
      </c>
      <c r="B416" s="47">
        <f t="shared" si="101"/>
        <v>192.2</v>
      </c>
      <c r="C416" s="48">
        <f t="shared" si="102"/>
        <v>99.800000000000011</v>
      </c>
      <c r="D416" s="48">
        <f t="shared" si="103"/>
        <v>32.199999999999989</v>
      </c>
      <c r="E416" s="49">
        <f t="shared" si="104"/>
        <v>0.7560606060606061</v>
      </c>
      <c r="F416" s="12">
        <f t="shared" si="105"/>
        <v>28.79569502903724</v>
      </c>
      <c r="G416" s="27" t="str">
        <f t="shared" si="106"/>
        <v>overweight</v>
      </c>
    </row>
    <row r="417" spans="1:8" x14ac:dyDescent="0.25">
      <c r="A417" s="77">
        <v>41885</v>
      </c>
      <c r="B417" s="28">
        <f t="shared" si="101"/>
        <v>192.2</v>
      </c>
      <c r="C417" s="29">
        <f t="shared" si="102"/>
        <v>99.800000000000011</v>
      </c>
      <c r="D417" s="29">
        <f t="shared" si="103"/>
        <v>32.199999999999989</v>
      </c>
      <c r="E417" s="41">
        <f t="shared" si="104"/>
        <v>0.7560606060606061</v>
      </c>
      <c r="F417" s="7">
        <f t="shared" si="105"/>
        <v>28.79569502903724</v>
      </c>
      <c r="G417" s="4" t="str">
        <f t="shared" si="106"/>
        <v>overweight</v>
      </c>
      <c r="H417" s="150"/>
    </row>
    <row r="418" spans="1:8" x14ac:dyDescent="0.25">
      <c r="A418" s="77">
        <v>41886</v>
      </c>
      <c r="B418" s="28">
        <f t="shared" si="101"/>
        <v>192.2</v>
      </c>
      <c r="C418" s="29">
        <f t="shared" si="102"/>
        <v>99.800000000000011</v>
      </c>
      <c r="D418" s="29">
        <f t="shared" si="103"/>
        <v>32.199999999999989</v>
      </c>
      <c r="E418" s="41">
        <f t="shared" si="104"/>
        <v>0.7560606060606061</v>
      </c>
      <c r="F418" s="7">
        <f t="shared" si="105"/>
        <v>28.79569502903724</v>
      </c>
      <c r="G418" s="4" t="str">
        <f t="shared" si="106"/>
        <v>overweight</v>
      </c>
      <c r="H418" s="150"/>
    </row>
    <row r="419" spans="1:8" x14ac:dyDescent="0.25">
      <c r="A419" s="77">
        <v>41887</v>
      </c>
      <c r="B419" s="28">
        <f t="shared" si="101"/>
        <v>192.2</v>
      </c>
      <c r="C419" s="29">
        <f t="shared" si="102"/>
        <v>99.800000000000011</v>
      </c>
      <c r="D419" s="29">
        <f t="shared" si="103"/>
        <v>32.199999999999989</v>
      </c>
      <c r="E419" s="41">
        <f t="shared" si="104"/>
        <v>0.7560606060606061</v>
      </c>
      <c r="F419" s="7">
        <f t="shared" si="105"/>
        <v>28.79569502903724</v>
      </c>
      <c r="G419" s="4" t="str">
        <f t="shared" si="106"/>
        <v>overweight</v>
      </c>
      <c r="H419" s="150"/>
    </row>
    <row r="420" spans="1:8" x14ac:dyDescent="0.25">
      <c r="A420" s="76">
        <v>41888</v>
      </c>
      <c r="B420" s="28">
        <f t="shared" si="101"/>
        <v>192.2</v>
      </c>
      <c r="C420" s="30">
        <f t="shared" si="102"/>
        <v>99.800000000000011</v>
      </c>
      <c r="D420" s="30">
        <f t="shared" si="103"/>
        <v>32.199999999999989</v>
      </c>
      <c r="E420" s="42">
        <f t="shared" si="104"/>
        <v>0.7560606060606061</v>
      </c>
      <c r="F420" s="10">
        <f t="shared" si="105"/>
        <v>28.79569502903724</v>
      </c>
      <c r="G420" s="11" t="str">
        <f t="shared" si="106"/>
        <v>overweight</v>
      </c>
      <c r="H420" s="152"/>
    </row>
    <row r="421" spans="1:8" x14ac:dyDescent="0.25">
      <c r="A421" s="76">
        <v>41889</v>
      </c>
      <c r="B421" s="28">
        <f t="shared" si="101"/>
        <v>192.2</v>
      </c>
      <c r="C421" s="30">
        <f t="shared" si="102"/>
        <v>99.800000000000011</v>
      </c>
      <c r="D421" s="30">
        <f t="shared" si="103"/>
        <v>32.199999999999989</v>
      </c>
      <c r="E421" s="42">
        <f t="shared" si="104"/>
        <v>0.7560606060606061</v>
      </c>
      <c r="F421" s="10">
        <f t="shared" si="105"/>
        <v>28.79569502903724</v>
      </c>
      <c r="G421" s="11" t="str">
        <f t="shared" si="106"/>
        <v>overweight</v>
      </c>
      <c r="H421" s="152"/>
    </row>
    <row r="422" spans="1:8" x14ac:dyDescent="0.25">
      <c r="A422" s="77">
        <v>41890</v>
      </c>
      <c r="B422" s="28">
        <f t="shared" si="101"/>
        <v>192.2</v>
      </c>
      <c r="C422" s="29">
        <f t="shared" si="102"/>
        <v>99.800000000000011</v>
      </c>
      <c r="D422" s="29">
        <f t="shared" si="103"/>
        <v>32.199999999999989</v>
      </c>
      <c r="E422" s="41">
        <f t="shared" si="104"/>
        <v>0.7560606060606061</v>
      </c>
      <c r="F422" s="7">
        <f t="shared" si="105"/>
        <v>28.79569502903724</v>
      </c>
      <c r="G422" s="4" t="str">
        <f t="shared" si="106"/>
        <v>overweight</v>
      </c>
      <c r="H422" s="150"/>
    </row>
    <row r="423" spans="1:8" x14ac:dyDescent="0.25">
      <c r="A423" s="78">
        <v>41891</v>
      </c>
      <c r="B423" s="47">
        <f t="shared" si="101"/>
        <v>192.2</v>
      </c>
      <c r="C423" s="48">
        <f t="shared" si="102"/>
        <v>99.800000000000011</v>
      </c>
      <c r="D423" s="48">
        <f t="shared" si="103"/>
        <v>32.199999999999989</v>
      </c>
      <c r="E423" s="49">
        <f t="shared" si="104"/>
        <v>0.7560606060606061</v>
      </c>
      <c r="F423" s="12">
        <f t="shared" si="105"/>
        <v>28.79569502903724</v>
      </c>
      <c r="G423" s="27" t="str">
        <f t="shared" si="106"/>
        <v>overweight</v>
      </c>
    </row>
    <row r="424" spans="1:8" x14ac:dyDescent="0.25">
      <c r="A424" s="77">
        <v>41892</v>
      </c>
      <c r="B424" s="28">
        <f t="shared" si="101"/>
        <v>192.2</v>
      </c>
      <c r="C424" s="29">
        <f t="shared" si="102"/>
        <v>99.800000000000011</v>
      </c>
      <c r="D424" s="29">
        <f t="shared" si="103"/>
        <v>32.199999999999989</v>
      </c>
      <c r="E424" s="41">
        <f t="shared" si="104"/>
        <v>0.7560606060606061</v>
      </c>
      <c r="F424" s="7">
        <f t="shared" si="105"/>
        <v>28.79569502903724</v>
      </c>
      <c r="G424" s="4" t="str">
        <f t="shared" si="106"/>
        <v>overweight</v>
      </c>
      <c r="H424" s="150"/>
    </row>
    <row r="425" spans="1:8" x14ac:dyDescent="0.25">
      <c r="A425" s="77">
        <v>41893</v>
      </c>
      <c r="B425" s="28">
        <f t="shared" si="101"/>
        <v>192.2</v>
      </c>
      <c r="C425" s="29">
        <f t="shared" si="102"/>
        <v>99.800000000000011</v>
      </c>
      <c r="D425" s="29">
        <f t="shared" si="103"/>
        <v>32.199999999999989</v>
      </c>
      <c r="E425" s="41">
        <f t="shared" si="104"/>
        <v>0.7560606060606061</v>
      </c>
      <c r="F425" s="7">
        <f t="shared" si="105"/>
        <v>28.79569502903724</v>
      </c>
      <c r="G425" s="4" t="str">
        <f t="shared" si="106"/>
        <v>overweight</v>
      </c>
      <c r="H425" s="150"/>
    </row>
    <row r="426" spans="1:8" x14ac:dyDescent="0.25">
      <c r="A426" s="77">
        <v>41894</v>
      </c>
      <c r="B426" s="28">
        <f t="shared" si="101"/>
        <v>192.2</v>
      </c>
      <c r="C426" s="29">
        <f t="shared" si="102"/>
        <v>99.800000000000011</v>
      </c>
      <c r="D426" s="29">
        <f t="shared" si="103"/>
        <v>32.199999999999989</v>
      </c>
      <c r="E426" s="41">
        <f t="shared" si="104"/>
        <v>0.7560606060606061</v>
      </c>
      <c r="F426" s="7">
        <f t="shared" si="105"/>
        <v>28.79569502903724</v>
      </c>
      <c r="G426" s="4" t="str">
        <f t="shared" si="106"/>
        <v>overweight</v>
      </c>
      <c r="H426" s="150"/>
    </row>
    <row r="427" spans="1:8" x14ac:dyDescent="0.25">
      <c r="A427" s="76">
        <v>41895</v>
      </c>
      <c r="B427" s="28">
        <f t="shared" si="101"/>
        <v>192.2</v>
      </c>
      <c r="C427" s="30">
        <f t="shared" si="102"/>
        <v>99.800000000000011</v>
      </c>
      <c r="D427" s="30">
        <f t="shared" si="103"/>
        <v>32.199999999999989</v>
      </c>
      <c r="E427" s="42">
        <f t="shared" si="104"/>
        <v>0.7560606060606061</v>
      </c>
      <c r="F427" s="10">
        <f t="shared" si="105"/>
        <v>28.79569502903724</v>
      </c>
      <c r="G427" s="11" t="str">
        <f t="shared" si="106"/>
        <v>overweight</v>
      </c>
      <c r="H427" s="152"/>
    </row>
    <row r="428" spans="1:8" x14ac:dyDescent="0.25">
      <c r="A428" s="76">
        <v>41896</v>
      </c>
      <c r="B428" s="28">
        <f t="shared" si="101"/>
        <v>192.2</v>
      </c>
      <c r="C428" s="30">
        <f t="shared" si="102"/>
        <v>99.800000000000011</v>
      </c>
      <c r="D428" s="30">
        <f t="shared" si="103"/>
        <v>32.199999999999989</v>
      </c>
      <c r="E428" s="42">
        <f t="shared" si="104"/>
        <v>0.7560606060606061</v>
      </c>
      <c r="F428" s="10">
        <f t="shared" si="105"/>
        <v>28.79569502903724</v>
      </c>
      <c r="G428" s="11" t="str">
        <f t="shared" si="106"/>
        <v>overweight</v>
      </c>
      <c r="H428" s="152"/>
    </row>
    <row r="429" spans="1:8" x14ac:dyDescent="0.25">
      <c r="A429" s="77">
        <v>41897</v>
      </c>
      <c r="B429" s="28">
        <f t="shared" si="101"/>
        <v>192.2</v>
      </c>
      <c r="C429" s="29">
        <f t="shared" si="102"/>
        <v>99.800000000000011</v>
      </c>
      <c r="D429" s="29">
        <f t="shared" si="103"/>
        <v>32.199999999999989</v>
      </c>
      <c r="E429" s="41">
        <f t="shared" si="104"/>
        <v>0.7560606060606061</v>
      </c>
      <c r="F429" s="7">
        <f t="shared" si="105"/>
        <v>28.79569502903724</v>
      </c>
      <c r="G429" s="4" t="str">
        <f t="shared" si="106"/>
        <v>overweight</v>
      </c>
      <c r="H429" s="150"/>
    </row>
    <row r="430" spans="1:8" x14ac:dyDescent="0.25">
      <c r="A430" s="78">
        <v>41898</v>
      </c>
      <c r="B430" s="47">
        <f t="shared" si="101"/>
        <v>192.2</v>
      </c>
      <c r="C430" s="48">
        <f t="shared" si="102"/>
        <v>99.800000000000011</v>
      </c>
      <c r="D430" s="48">
        <f t="shared" si="103"/>
        <v>32.199999999999989</v>
      </c>
      <c r="E430" s="49">
        <f t="shared" si="104"/>
        <v>0.7560606060606061</v>
      </c>
      <c r="F430" s="12">
        <f t="shared" si="105"/>
        <v>28.79569502903724</v>
      </c>
      <c r="G430" s="27" t="str">
        <f t="shared" si="106"/>
        <v>overweight</v>
      </c>
    </row>
    <row r="431" spans="1:8" x14ac:dyDescent="0.25">
      <c r="A431" s="77">
        <v>41899</v>
      </c>
      <c r="B431" s="28">
        <f t="shared" si="101"/>
        <v>192.2</v>
      </c>
      <c r="C431" s="29">
        <f t="shared" si="102"/>
        <v>99.800000000000011</v>
      </c>
      <c r="D431" s="29">
        <f t="shared" si="103"/>
        <v>32.199999999999989</v>
      </c>
      <c r="E431" s="41">
        <f t="shared" si="104"/>
        <v>0.7560606060606061</v>
      </c>
      <c r="F431" s="7">
        <f t="shared" si="105"/>
        <v>28.79569502903724</v>
      </c>
      <c r="G431" s="4" t="str">
        <f t="shared" si="106"/>
        <v>overweight</v>
      </c>
      <c r="H431" s="150"/>
    </row>
    <row r="432" spans="1:8" x14ac:dyDescent="0.25">
      <c r="A432" s="77">
        <v>41900</v>
      </c>
      <c r="B432" s="28">
        <f t="shared" si="101"/>
        <v>192.2</v>
      </c>
      <c r="C432" s="29">
        <f t="shared" si="102"/>
        <v>99.800000000000011</v>
      </c>
      <c r="D432" s="29">
        <f t="shared" si="103"/>
        <v>32.199999999999989</v>
      </c>
      <c r="E432" s="41">
        <f t="shared" si="104"/>
        <v>0.7560606060606061</v>
      </c>
      <c r="F432" s="7">
        <f t="shared" si="105"/>
        <v>28.79569502903724</v>
      </c>
      <c r="G432" s="4" t="str">
        <f t="shared" si="106"/>
        <v>overweight</v>
      </c>
      <c r="H432" s="150"/>
    </row>
    <row r="433" spans="1:8" x14ac:dyDescent="0.25">
      <c r="A433" s="77">
        <v>41901</v>
      </c>
      <c r="B433" s="28">
        <f t="shared" si="101"/>
        <v>192.2</v>
      </c>
      <c r="C433" s="29">
        <f t="shared" si="102"/>
        <v>99.800000000000011</v>
      </c>
      <c r="D433" s="29">
        <f t="shared" si="103"/>
        <v>32.199999999999989</v>
      </c>
      <c r="E433" s="41">
        <f t="shared" si="104"/>
        <v>0.7560606060606061</v>
      </c>
      <c r="F433" s="7">
        <f t="shared" si="105"/>
        <v>28.79569502903724</v>
      </c>
      <c r="G433" s="4" t="str">
        <f t="shared" si="106"/>
        <v>overweight</v>
      </c>
      <c r="H433" s="150"/>
    </row>
    <row r="434" spans="1:8" x14ac:dyDescent="0.25">
      <c r="A434" s="76">
        <v>41902</v>
      </c>
      <c r="B434" s="28">
        <f t="shared" si="101"/>
        <v>192.2</v>
      </c>
      <c r="C434" s="30">
        <f t="shared" si="102"/>
        <v>99.800000000000011</v>
      </c>
      <c r="D434" s="30">
        <f t="shared" si="103"/>
        <v>32.199999999999989</v>
      </c>
      <c r="E434" s="42">
        <f t="shared" si="104"/>
        <v>0.7560606060606061</v>
      </c>
      <c r="F434" s="10">
        <f t="shared" si="105"/>
        <v>28.79569502903724</v>
      </c>
      <c r="G434" s="11" t="str">
        <f t="shared" si="106"/>
        <v>overweight</v>
      </c>
      <c r="H434" s="152"/>
    </row>
    <row r="435" spans="1:8" x14ac:dyDescent="0.25">
      <c r="A435" s="76">
        <v>41903</v>
      </c>
      <c r="B435" s="28">
        <f t="shared" si="101"/>
        <v>192.2</v>
      </c>
      <c r="C435" s="30">
        <f t="shared" si="102"/>
        <v>99.800000000000011</v>
      </c>
      <c r="D435" s="30">
        <f t="shared" si="103"/>
        <v>32.199999999999989</v>
      </c>
      <c r="E435" s="42">
        <f t="shared" si="104"/>
        <v>0.7560606060606061</v>
      </c>
      <c r="F435" s="10">
        <f t="shared" si="105"/>
        <v>28.79569502903724</v>
      </c>
      <c r="G435" s="11" t="str">
        <f t="shared" si="106"/>
        <v>overweight</v>
      </c>
      <c r="H435" s="152"/>
    </row>
    <row r="436" spans="1:8" x14ac:dyDescent="0.25">
      <c r="A436" s="77">
        <v>41904</v>
      </c>
      <c r="B436" s="28">
        <f t="shared" si="101"/>
        <v>192.2</v>
      </c>
      <c r="C436" s="29">
        <f t="shared" si="102"/>
        <v>99.800000000000011</v>
      </c>
      <c r="D436" s="29">
        <f t="shared" si="103"/>
        <v>32.199999999999989</v>
      </c>
      <c r="E436" s="41">
        <f t="shared" si="104"/>
        <v>0.7560606060606061</v>
      </c>
      <c r="F436" s="7">
        <f t="shared" si="105"/>
        <v>28.79569502903724</v>
      </c>
      <c r="G436" s="4" t="str">
        <f t="shared" si="106"/>
        <v>overweight</v>
      </c>
      <c r="H436" s="150"/>
    </row>
    <row r="437" spans="1:8" x14ac:dyDescent="0.25">
      <c r="A437" s="78">
        <v>41905</v>
      </c>
      <c r="B437" s="47">
        <f t="shared" si="101"/>
        <v>192.2</v>
      </c>
      <c r="C437" s="48">
        <f t="shared" si="102"/>
        <v>99.800000000000011</v>
      </c>
      <c r="D437" s="48">
        <f t="shared" si="103"/>
        <v>32.199999999999989</v>
      </c>
      <c r="E437" s="49">
        <f t="shared" si="104"/>
        <v>0.7560606060606061</v>
      </c>
      <c r="F437" s="12">
        <f t="shared" si="105"/>
        <v>28.79569502903724</v>
      </c>
      <c r="G437" s="27" t="str">
        <f t="shared" si="106"/>
        <v>overweight</v>
      </c>
    </row>
    <row r="438" spans="1:8" x14ac:dyDescent="0.25">
      <c r="A438" s="77">
        <v>41906</v>
      </c>
      <c r="B438" s="28">
        <f t="shared" si="101"/>
        <v>192.2</v>
      </c>
      <c r="C438" s="29">
        <f t="shared" si="102"/>
        <v>99.800000000000011</v>
      </c>
      <c r="D438" s="29">
        <f t="shared" si="103"/>
        <v>32.199999999999989</v>
      </c>
      <c r="E438" s="41">
        <f t="shared" si="104"/>
        <v>0.7560606060606061</v>
      </c>
      <c r="F438" s="7">
        <f t="shared" si="105"/>
        <v>28.79569502903724</v>
      </c>
      <c r="G438" s="4" t="str">
        <f t="shared" si="106"/>
        <v>overweight</v>
      </c>
      <c r="H438" s="150"/>
    </row>
    <row r="439" spans="1:8" x14ac:dyDescent="0.25">
      <c r="A439" s="77">
        <v>41907</v>
      </c>
      <c r="B439" s="28">
        <f t="shared" ref="B439:B496" si="107">B438</f>
        <v>192.2</v>
      </c>
      <c r="C439" s="29">
        <f t="shared" si="102"/>
        <v>99.800000000000011</v>
      </c>
      <c r="D439" s="29">
        <f t="shared" si="103"/>
        <v>32.199999999999989</v>
      </c>
      <c r="E439" s="41">
        <f t="shared" si="104"/>
        <v>0.7560606060606061</v>
      </c>
      <c r="F439" s="7">
        <f t="shared" si="105"/>
        <v>28.79569502903724</v>
      </c>
      <c r="G439" s="4" t="str">
        <f t="shared" si="106"/>
        <v>overweight</v>
      </c>
      <c r="H439" s="150"/>
    </row>
    <row r="440" spans="1:8" x14ac:dyDescent="0.25">
      <c r="A440" s="77">
        <v>41908</v>
      </c>
      <c r="B440" s="28">
        <f t="shared" si="107"/>
        <v>192.2</v>
      </c>
      <c r="C440" s="29">
        <f t="shared" si="102"/>
        <v>99.800000000000011</v>
      </c>
      <c r="D440" s="29">
        <f t="shared" si="103"/>
        <v>32.199999999999989</v>
      </c>
      <c r="E440" s="41">
        <f t="shared" si="104"/>
        <v>0.7560606060606061</v>
      </c>
      <c r="F440" s="7">
        <f t="shared" si="105"/>
        <v>28.79569502903724</v>
      </c>
      <c r="G440" s="4" t="str">
        <f t="shared" si="106"/>
        <v>overweight</v>
      </c>
      <c r="H440" s="150"/>
    </row>
    <row r="441" spans="1:8" x14ac:dyDescent="0.25">
      <c r="A441" s="76">
        <v>41909</v>
      </c>
      <c r="B441" s="28">
        <f t="shared" si="107"/>
        <v>192.2</v>
      </c>
      <c r="C441" s="30">
        <f t="shared" si="102"/>
        <v>99.800000000000011</v>
      </c>
      <c r="D441" s="30">
        <f t="shared" si="103"/>
        <v>32.199999999999989</v>
      </c>
      <c r="E441" s="42">
        <f t="shared" si="104"/>
        <v>0.7560606060606061</v>
      </c>
      <c r="F441" s="10">
        <f t="shared" si="105"/>
        <v>28.79569502903724</v>
      </c>
      <c r="G441" s="11" t="str">
        <f t="shared" si="106"/>
        <v>overweight</v>
      </c>
      <c r="H441" s="152"/>
    </row>
    <row r="442" spans="1:8" x14ac:dyDescent="0.25">
      <c r="A442" s="76">
        <v>41910</v>
      </c>
      <c r="B442" s="28">
        <f t="shared" si="107"/>
        <v>192.2</v>
      </c>
      <c r="C442" s="30">
        <f t="shared" si="102"/>
        <v>99.800000000000011</v>
      </c>
      <c r="D442" s="30">
        <f t="shared" si="103"/>
        <v>32.199999999999989</v>
      </c>
      <c r="E442" s="42">
        <f t="shared" si="104"/>
        <v>0.7560606060606061</v>
      </c>
      <c r="F442" s="10">
        <f t="shared" si="105"/>
        <v>28.79569502903724</v>
      </c>
      <c r="G442" s="11" t="str">
        <f t="shared" si="106"/>
        <v>overweight</v>
      </c>
      <c r="H442" s="152"/>
    </row>
    <row r="443" spans="1:8" x14ac:dyDescent="0.25">
      <c r="A443" s="77">
        <v>41911</v>
      </c>
      <c r="B443" s="28">
        <f t="shared" si="107"/>
        <v>192.2</v>
      </c>
      <c r="C443" s="29">
        <f t="shared" si="102"/>
        <v>99.800000000000011</v>
      </c>
      <c r="D443" s="29">
        <f t="shared" si="103"/>
        <v>32.199999999999989</v>
      </c>
      <c r="E443" s="41">
        <f t="shared" si="104"/>
        <v>0.7560606060606061</v>
      </c>
      <c r="F443" s="7">
        <f t="shared" si="105"/>
        <v>28.79569502903724</v>
      </c>
      <c r="G443" s="4" t="str">
        <f t="shared" si="106"/>
        <v>overweight</v>
      </c>
      <c r="H443" s="150"/>
    </row>
    <row r="444" spans="1:8" x14ac:dyDescent="0.25">
      <c r="A444" s="78">
        <v>41912</v>
      </c>
      <c r="B444" s="47">
        <f t="shared" si="107"/>
        <v>192.2</v>
      </c>
      <c r="C444" s="48">
        <f t="shared" si="102"/>
        <v>99.800000000000011</v>
      </c>
      <c r="D444" s="48">
        <f t="shared" si="103"/>
        <v>32.199999999999989</v>
      </c>
      <c r="E444" s="49">
        <f t="shared" si="104"/>
        <v>0.7560606060606061</v>
      </c>
      <c r="F444" s="12">
        <f t="shared" si="105"/>
        <v>28.79569502903724</v>
      </c>
      <c r="G444" s="27" t="str">
        <f t="shared" si="106"/>
        <v>overweight</v>
      </c>
    </row>
    <row r="445" spans="1:8" x14ac:dyDescent="0.25">
      <c r="A445" s="77">
        <v>41913</v>
      </c>
      <c r="B445" s="28">
        <f t="shared" si="107"/>
        <v>192.2</v>
      </c>
      <c r="C445" s="29">
        <f t="shared" si="102"/>
        <v>99.800000000000011</v>
      </c>
      <c r="D445" s="29">
        <f t="shared" si="103"/>
        <v>32.199999999999989</v>
      </c>
      <c r="E445" s="41">
        <f t="shared" si="104"/>
        <v>0.7560606060606061</v>
      </c>
      <c r="F445" s="7">
        <f t="shared" si="105"/>
        <v>28.79569502903724</v>
      </c>
      <c r="G445" s="4" t="str">
        <f t="shared" si="106"/>
        <v>overweight</v>
      </c>
      <c r="H445" s="150"/>
    </row>
    <row r="446" spans="1:8" x14ac:dyDescent="0.25">
      <c r="A446" s="77">
        <v>41914</v>
      </c>
      <c r="B446" s="28">
        <f t="shared" si="107"/>
        <v>192.2</v>
      </c>
      <c r="C446" s="29">
        <f t="shared" si="102"/>
        <v>99.800000000000011</v>
      </c>
      <c r="D446" s="29">
        <f t="shared" si="103"/>
        <v>32.199999999999989</v>
      </c>
      <c r="E446" s="41">
        <f t="shared" si="104"/>
        <v>0.7560606060606061</v>
      </c>
      <c r="F446" s="7">
        <f t="shared" si="105"/>
        <v>28.79569502903724</v>
      </c>
      <c r="G446" s="4" t="str">
        <f t="shared" si="106"/>
        <v>overweight</v>
      </c>
      <c r="H446" s="150"/>
    </row>
    <row r="447" spans="1:8" x14ac:dyDescent="0.25">
      <c r="A447" s="77">
        <v>41915</v>
      </c>
      <c r="B447" s="28">
        <f t="shared" si="107"/>
        <v>192.2</v>
      </c>
      <c r="C447" s="29">
        <f t="shared" ref="C447:C496" si="108">$B$1-B447</f>
        <v>99.800000000000011</v>
      </c>
      <c r="D447" s="29">
        <f t="shared" ref="D447:D496" si="109">B447-$C$1</f>
        <v>32.199999999999989</v>
      </c>
      <c r="E447" s="41">
        <f t="shared" ref="E447:E496" si="110">C447/ToLose</f>
        <v>0.7560606060606061</v>
      </c>
      <c r="F447" s="7">
        <f t="shared" ref="F447:F496" si="111">B447/(height^2)*703</f>
        <v>28.79569502903724</v>
      </c>
      <c r="G447" s="4" t="str">
        <f t="shared" ref="G447:G496" si="112">IF(F447&lt;18.5,"underweight",IF(F447&lt;25,"normal",IF(F447&lt;30,"overweight",IF(F447&lt;35,"class I obesity",IF(F447&lt;40,"class II obesity", "class III obesity")))))</f>
        <v>overweight</v>
      </c>
      <c r="H447" s="150"/>
    </row>
    <row r="448" spans="1:8" x14ac:dyDescent="0.25">
      <c r="A448" s="76">
        <v>41916</v>
      </c>
      <c r="B448" s="28">
        <f t="shared" si="107"/>
        <v>192.2</v>
      </c>
      <c r="C448" s="30">
        <f t="shared" si="108"/>
        <v>99.800000000000011</v>
      </c>
      <c r="D448" s="30">
        <f t="shared" si="109"/>
        <v>32.199999999999989</v>
      </c>
      <c r="E448" s="42">
        <f t="shared" si="110"/>
        <v>0.7560606060606061</v>
      </c>
      <c r="F448" s="10">
        <f t="shared" si="111"/>
        <v>28.79569502903724</v>
      </c>
      <c r="G448" s="11" t="str">
        <f t="shared" si="112"/>
        <v>overweight</v>
      </c>
      <c r="H448" s="152"/>
    </row>
    <row r="449" spans="1:8" x14ac:dyDescent="0.25">
      <c r="A449" s="76">
        <v>41917</v>
      </c>
      <c r="B449" s="28">
        <f t="shared" si="107"/>
        <v>192.2</v>
      </c>
      <c r="C449" s="30">
        <f t="shared" si="108"/>
        <v>99.800000000000011</v>
      </c>
      <c r="D449" s="30">
        <f t="shared" si="109"/>
        <v>32.199999999999989</v>
      </c>
      <c r="E449" s="42">
        <f t="shared" si="110"/>
        <v>0.7560606060606061</v>
      </c>
      <c r="F449" s="10">
        <f t="shared" si="111"/>
        <v>28.79569502903724</v>
      </c>
      <c r="G449" s="11" t="str">
        <f t="shared" si="112"/>
        <v>overweight</v>
      </c>
      <c r="H449" s="152"/>
    </row>
    <row r="450" spans="1:8" x14ac:dyDescent="0.25">
      <c r="A450" s="77">
        <v>41918</v>
      </c>
      <c r="B450" s="28">
        <f t="shared" si="107"/>
        <v>192.2</v>
      </c>
      <c r="C450" s="29">
        <f t="shared" si="108"/>
        <v>99.800000000000011</v>
      </c>
      <c r="D450" s="29">
        <f t="shared" si="109"/>
        <v>32.199999999999989</v>
      </c>
      <c r="E450" s="41">
        <f t="shared" si="110"/>
        <v>0.7560606060606061</v>
      </c>
      <c r="F450" s="7">
        <f t="shared" si="111"/>
        <v>28.79569502903724</v>
      </c>
      <c r="G450" s="4" t="str">
        <f t="shared" si="112"/>
        <v>overweight</v>
      </c>
      <c r="H450" s="150"/>
    </row>
    <row r="451" spans="1:8" x14ac:dyDescent="0.25">
      <c r="A451" s="78">
        <v>41919</v>
      </c>
      <c r="B451" s="47">
        <f t="shared" si="107"/>
        <v>192.2</v>
      </c>
      <c r="C451" s="48">
        <f t="shared" si="108"/>
        <v>99.800000000000011</v>
      </c>
      <c r="D451" s="48">
        <f t="shared" si="109"/>
        <v>32.199999999999989</v>
      </c>
      <c r="E451" s="49">
        <f t="shared" si="110"/>
        <v>0.7560606060606061</v>
      </c>
      <c r="F451" s="12">
        <f t="shared" si="111"/>
        <v>28.79569502903724</v>
      </c>
      <c r="G451" s="27" t="str">
        <f t="shared" si="112"/>
        <v>overweight</v>
      </c>
    </row>
    <row r="452" spans="1:8" x14ac:dyDescent="0.25">
      <c r="A452" s="77">
        <v>41920</v>
      </c>
      <c r="B452" s="28">
        <f t="shared" si="107"/>
        <v>192.2</v>
      </c>
      <c r="C452" s="29">
        <f t="shared" si="108"/>
        <v>99.800000000000011</v>
      </c>
      <c r="D452" s="29">
        <f t="shared" si="109"/>
        <v>32.199999999999989</v>
      </c>
      <c r="E452" s="41">
        <f t="shared" si="110"/>
        <v>0.7560606060606061</v>
      </c>
      <c r="F452" s="7">
        <f t="shared" si="111"/>
        <v>28.79569502903724</v>
      </c>
      <c r="G452" s="4" t="str">
        <f t="shared" si="112"/>
        <v>overweight</v>
      </c>
      <c r="H452" s="150"/>
    </row>
    <row r="453" spans="1:8" x14ac:dyDescent="0.25">
      <c r="A453" s="77">
        <v>41921</v>
      </c>
      <c r="B453" s="28">
        <f t="shared" si="107"/>
        <v>192.2</v>
      </c>
      <c r="C453" s="29">
        <f t="shared" si="108"/>
        <v>99.800000000000011</v>
      </c>
      <c r="D453" s="29">
        <f t="shared" si="109"/>
        <v>32.199999999999989</v>
      </c>
      <c r="E453" s="41">
        <f t="shared" si="110"/>
        <v>0.7560606060606061</v>
      </c>
      <c r="F453" s="7">
        <f t="shared" si="111"/>
        <v>28.79569502903724</v>
      </c>
      <c r="G453" s="4" t="str">
        <f t="shared" si="112"/>
        <v>overweight</v>
      </c>
      <c r="H453" s="150"/>
    </row>
    <row r="454" spans="1:8" x14ac:dyDescent="0.25">
      <c r="A454" s="77">
        <v>41922</v>
      </c>
      <c r="B454" s="28">
        <f t="shared" si="107"/>
        <v>192.2</v>
      </c>
      <c r="C454" s="29">
        <f t="shared" si="108"/>
        <v>99.800000000000011</v>
      </c>
      <c r="D454" s="29">
        <f t="shared" si="109"/>
        <v>32.199999999999989</v>
      </c>
      <c r="E454" s="41">
        <f t="shared" si="110"/>
        <v>0.7560606060606061</v>
      </c>
      <c r="F454" s="7">
        <f t="shared" si="111"/>
        <v>28.79569502903724</v>
      </c>
      <c r="G454" s="4" t="str">
        <f t="shared" si="112"/>
        <v>overweight</v>
      </c>
      <c r="H454" s="150"/>
    </row>
    <row r="455" spans="1:8" x14ac:dyDescent="0.25">
      <c r="A455" s="76">
        <v>41923</v>
      </c>
      <c r="B455" s="28">
        <f t="shared" si="107"/>
        <v>192.2</v>
      </c>
      <c r="C455" s="30">
        <f t="shared" si="108"/>
        <v>99.800000000000011</v>
      </c>
      <c r="D455" s="30">
        <f t="shared" si="109"/>
        <v>32.199999999999989</v>
      </c>
      <c r="E455" s="42">
        <f t="shared" si="110"/>
        <v>0.7560606060606061</v>
      </c>
      <c r="F455" s="10">
        <f t="shared" si="111"/>
        <v>28.79569502903724</v>
      </c>
      <c r="G455" s="11" t="str">
        <f t="shared" si="112"/>
        <v>overweight</v>
      </c>
      <c r="H455" s="152"/>
    </row>
    <row r="456" spans="1:8" x14ac:dyDescent="0.25">
      <c r="A456" s="76">
        <v>41924</v>
      </c>
      <c r="B456" s="28">
        <f t="shared" si="107"/>
        <v>192.2</v>
      </c>
      <c r="C456" s="30">
        <f t="shared" si="108"/>
        <v>99.800000000000011</v>
      </c>
      <c r="D456" s="30">
        <f t="shared" si="109"/>
        <v>32.199999999999989</v>
      </c>
      <c r="E456" s="42">
        <f t="shared" si="110"/>
        <v>0.7560606060606061</v>
      </c>
      <c r="F456" s="10">
        <f t="shared" si="111"/>
        <v>28.79569502903724</v>
      </c>
      <c r="G456" s="11" t="str">
        <f t="shared" si="112"/>
        <v>overweight</v>
      </c>
      <c r="H456" s="152"/>
    </row>
    <row r="457" spans="1:8" x14ac:dyDescent="0.25">
      <c r="A457" s="77">
        <v>41925</v>
      </c>
      <c r="B457" s="28">
        <f t="shared" si="107"/>
        <v>192.2</v>
      </c>
      <c r="C457" s="29">
        <f t="shared" si="108"/>
        <v>99.800000000000011</v>
      </c>
      <c r="D457" s="29">
        <f t="shared" si="109"/>
        <v>32.199999999999989</v>
      </c>
      <c r="E457" s="41">
        <f t="shared" si="110"/>
        <v>0.7560606060606061</v>
      </c>
      <c r="F457" s="7">
        <f t="shared" si="111"/>
        <v>28.79569502903724</v>
      </c>
      <c r="G457" s="4" t="str">
        <f t="shared" si="112"/>
        <v>overweight</v>
      </c>
      <c r="H457" s="150"/>
    </row>
    <row r="458" spans="1:8" x14ac:dyDescent="0.25">
      <c r="A458" s="78">
        <v>41926</v>
      </c>
      <c r="B458" s="47">
        <f t="shared" si="107"/>
        <v>192.2</v>
      </c>
      <c r="C458" s="48">
        <f t="shared" si="108"/>
        <v>99.800000000000011</v>
      </c>
      <c r="D458" s="48">
        <f t="shared" si="109"/>
        <v>32.199999999999989</v>
      </c>
      <c r="E458" s="49">
        <f t="shared" si="110"/>
        <v>0.7560606060606061</v>
      </c>
      <c r="F458" s="12">
        <f t="shared" si="111"/>
        <v>28.79569502903724</v>
      </c>
      <c r="G458" s="27" t="str">
        <f t="shared" si="112"/>
        <v>overweight</v>
      </c>
    </row>
    <row r="459" spans="1:8" x14ac:dyDescent="0.25">
      <c r="A459" s="77">
        <v>41927</v>
      </c>
      <c r="B459" s="28">
        <f t="shared" si="107"/>
        <v>192.2</v>
      </c>
      <c r="C459" s="29">
        <f t="shared" si="108"/>
        <v>99.800000000000011</v>
      </c>
      <c r="D459" s="29">
        <f t="shared" si="109"/>
        <v>32.199999999999989</v>
      </c>
      <c r="E459" s="41">
        <f t="shared" si="110"/>
        <v>0.7560606060606061</v>
      </c>
      <c r="F459" s="7">
        <f t="shared" si="111"/>
        <v>28.79569502903724</v>
      </c>
      <c r="G459" s="4" t="str">
        <f t="shared" si="112"/>
        <v>overweight</v>
      </c>
      <c r="H459" s="150"/>
    </row>
    <row r="460" spans="1:8" x14ac:dyDescent="0.25">
      <c r="A460" s="77">
        <v>41928</v>
      </c>
      <c r="B460" s="28">
        <f t="shared" si="107"/>
        <v>192.2</v>
      </c>
      <c r="C460" s="29">
        <f t="shared" si="108"/>
        <v>99.800000000000011</v>
      </c>
      <c r="D460" s="29">
        <f t="shared" si="109"/>
        <v>32.199999999999989</v>
      </c>
      <c r="E460" s="41">
        <f t="shared" si="110"/>
        <v>0.7560606060606061</v>
      </c>
      <c r="F460" s="7">
        <f t="shared" si="111"/>
        <v>28.79569502903724</v>
      </c>
      <c r="G460" s="4" t="str">
        <f t="shared" si="112"/>
        <v>overweight</v>
      </c>
      <c r="H460" s="150"/>
    </row>
    <row r="461" spans="1:8" x14ac:dyDescent="0.25">
      <c r="A461" s="77">
        <v>41929</v>
      </c>
      <c r="B461" s="28">
        <f t="shared" si="107"/>
        <v>192.2</v>
      </c>
      <c r="C461" s="29">
        <f t="shared" si="108"/>
        <v>99.800000000000011</v>
      </c>
      <c r="D461" s="29">
        <f t="shared" si="109"/>
        <v>32.199999999999989</v>
      </c>
      <c r="E461" s="41">
        <f t="shared" si="110"/>
        <v>0.7560606060606061</v>
      </c>
      <c r="F461" s="7">
        <f t="shared" si="111"/>
        <v>28.79569502903724</v>
      </c>
      <c r="G461" s="4" t="str">
        <f t="shared" si="112"/>
        <v>overweight</v>
      </c>
      <c r="H461" s="150"/>
    </row>
    <row r="462" spans="1:8" x14ac:dyDescent="0.25">
      <c r="A462" s="76">
        <v>41930</v>
      </c>
      <c r="B462" s="28">
        <f t="shared" si="107"/>
        <v>192.2</v>
      </c>
      <c r="C462" s="30">
        <f t="shared" si="108"/>
        <v>99.800000000000011</v>
      </c>
      <c r="D462" s="30">
        <f t="shared" si="109"/>
        <v>32.199999999999989</v>
      </c>
      <c r="E462" s="42">
        <f t="shared" si="110"/>
        <v>0.7560606060606061</v>
      </c>
      <c r="F462" s="10">
        <f t="shared" si="111"/>
        <v>28.79569502903724</v>
      </c>
      <c r="G462" s="11" t="str">
        <f t="shared" si="112"/>
        <v>overweight</v>
      </c>
      <c r="H462" s="152"/>
    </row>
    <row r="463" spans="1:8" x14ac:dyDescent="0.25">
      <c r="A463" s="76">
        <v>41931</v>
      </c>
      <c r="B463" s="28">
        <f t="shared" si="107"/>
        <v>192.2</v>
      </c>
      <c r="C463" s="30">
        <f t="shared" si="108"/>
        <v>99.800000000000011</v>
      </c>
      <c r="D463" s="30">
        <f t="shared" si="109"/>
        <v>32.199999999999989</v>
      </c>
      <c r="E463" s="42">
        <f t="shared" si="110"/>
        <v>0.7560606060606061</v>
      </c>
      <c r="F463" s="10">
        <f t="shared" si="111"/>
        <v>28.79569502903724</v>
      </c>
      <c r="G463" s="11" t="str">
        <f t="shared" si="112"/>
        <v>overweight</v>
      </c>
      <c r="H463" s="152"/>
    </row>
    <row r="464" spans="1:8" x14ac:dyDescent="0.25">
      <c r="A464" s="77">
        <v>41932</v>
      </c>
      <c r="B464" s="28">
        <f t="shared" si="107"/>
        <v>192.2</v>
      </c>
      <c r="C464" s="29">
        <f t="shared" si="108"/>
        <v>99.800000000000011</v>
      </c>
      <c r="D464" s="29">
        <f t="shared" si="109"/>
        <v>32.199999999999989</v>
      </c>
      <c r="E464" s="41">
        <f t="shared" si="110"/>
        <v>0.7560606060606061</v>
      </c>
      <c r="F464" s="7">
        <f t="shared" si="111"/>
        <v>28.79569502903724</v>
      </c>
      <c r="G464" s="4" t="str">
        <f t="shared" si="112"/>
        <v>overweight</v>
      </c>
      <c r="H464" s="150"/>
    </row>
    <row r="465" spans="1:8" x14ac:dyDescent="0.25">
      <c r="A465" s="78">
        <v>41933</v>
      </c>
      <c r="B465" s="47">
        <f t="shared" si="107"/>
        <v>192.2</v>
      </c>
      <c r="C465" s="48">
        <f t="shared" si="108"/>
        <v>99.800000000000011</v>
      </c>
      <c r="D465" s="48">
        <f t="shared" si="109"/>
        <v>32.199999999999989</v>
      </c>
      <c r="E465" s="49">
        <f t="shared" si="110"/>
        <v>0.7560606060606061</v>
      </c>
      <c r="F465" s="12">
        <f t="shared" si="111"/>
        <v>28.79569502903724</v>
      </c>
      <c r="G465" s="27" t="str">
        <f t="shared" si="112"/>
        <v>overweight</v>
      </c>
    </row>
    <row r="466" spans="1:8" x14ac:dyDescent="0.25">
      <c r="A466" s="77">
        <v>41934</v>
      </c>
      <c r="B466" s="28">
        <f t="shared" si="107"/>
        <v>192.2</v>
      </c>
      <c r="C466" s="29">
        <f t="shared" si="108"/>
        <v>99.800000000000011</v>
      </c>
      <c r="D466" s="29">
        <f t="shared" si="109"/>
        <v>32.199999999999989</v>
      </c>
      <c r="E466" s="41">
        <f t="shared" si="110"/>
        <v>0.7560606060606061</v>
      </c>
      <c r="F466" s="7">
        <f t="shared" si="111"/>
        <v>28.79569502903724</v>
      </c>
      <c r="G466" s="4" t="str">
        <f t="shared" si="112"/>
        <v>overweight</v>
      </c>
      <c r="H466" s="150"/>
    </row>
    <row r="467" spans="1:8" x14ac:dyDescent="0.25">
      <c r="A467" s="77">
        <v>41935</v>
      </c>
      <c r="B467" s="28">
        <f t="shared" si="107"/>
        <v>192.2</v>
      </c>
      <c r="C467" s="29">
        <f t="shared" si="108"/>
        <v>99.800000000000011</v>
      </c>
      <c r="D467" s="29">
        <f t="shared" si="109"/>
        <v>32.199999999999989</v>
      </c>
      <c r="E467" s="41">
        <f t="shared" si="110"/>
        <v>0.7560606060606061</v>
      </c>
      <c r="F467" s="7">
        <f t="shared" si="111"/>
        <v>28.79569502903724</v>
      </c>
      <c r="G467" s="4" t="str">
        <f t="shared" si="112"/>
        <v>overweight</v>
      </c>
      <c r="H467" s="150"/>
    </row>
    <row r="468" spans="1:8" x14ac:dyDescent="0.25">
      <c r="A468" s="77">
        <v>41936</v>
      </c>
      <c r="B468" s="28">
        <f t="shared" si="107"/>
        <v>192.2</v>
      </c>
      <c r="C468" s="29">
        <f t="shared" si="108"/>
        <v>99.800000000000011</v>
      </c>
      <c r="D468" s="29">
        <f t="shared" si="109"/>
        <v>32.199999999999989</v>
      </c>
      <c r="E468" s="41">
        <f t="shared" si="110"/>
        <v>0.7560606060606061</v>
      </c>
      <c r="F468" s="7">
        <f t="shared" si="111"/>
        <v>28.79569502903724</v>
      </c>
      <c r="G468" s="4" t="str">
        <f t="shared" si="112"/>
        <v>overweight</v>
      </c>
      <c r="H468" s="150"/>
    </row>
    <row r="469" spans="1:8" x14ac:dyDescent="0.25">
      <c r="A469" s="76">
        <v>41937</v>
      </c>
      <c r="B469" s="28">
        <f t="shared" si="107"/>
        <v>192.2</v>
      </c>
      <c r="C469" s="30">
        <f t="shared" si="108"/>
        <v>99.800000000000011</v>
      </c>
      <c r="D469" s="30">
        <f t="shared" si="109"/>
        <v>32.199999999999989</v>
      </c>
      <c r="E469" s="42">
        <f t="shared" si="110"/>
        <v>0.7560606060606061</v>
      </c>
      <c r="F469" s="10">
        <f t="shared" si="111"/>
        <v>28.79569502903724</v>
      </c>
      <c r="G469" s="11" t="str">
        <f t="shared" si="112"/>
        <v>overweight</v>
      </c>
      <c r="H469" s="152"/>
    </row>
    <row r="470" spans="1:8" x14ac:dyDescent="0.25">
      <c r="A470" s="76">
        <v>41938</v>
      </c>
      <c r="B470" s="28">
        <f t="shared" si="107"/>
        <v>192.2</v>
      </c>
      <c r="C470" s="30">
        <f t="shared" si="108"/>
        <v>99.800000000000011</v>
      </c>
      <c r="D470" s="30">
        <f t="shared" si="109"/>
        <v>32.199999999999989</v>
      </c>
      <c r="E470" s="42">
        <f t="shared" si="110"/>
        <v>0.7560606060606061</v>
      </c>
      <c r="F470" s="10">
        <f t="shared" si="111"/>
        <v>28.79569502903724</v>
      </c>
      <c r="G470" s="11" t="str">
        <f t="shared" si="112"/>
        <v>overweight</v>
      </c>
      <c r="H470" s="152"/>
    </row>
    <row r="471" spans="1:8" x14ac:dyDescent="0.25">
      <c r="A471" s="77">
        <v>41939</v>
      </c>
      <c r="B471" s="28">
        <f t="shared" si="107"/>
        <v>192.2</v>
      </c>
      <c r="C471" s="29">
        <f t="shared" si="108"/>
        <v>99.800000000000011</v>
      </c>
      <c r="D471" s="29">
        <f t="shared" si="109"/>
        <v>32.199999999999989</v>
      </c>
      <c r="E471" s="41">
        <f t="shared" si="110"/>
        <v>0.7560606060606061</v>
      </c>
      <c r="F471" s="7">
        <f t="shared" si="111"/>
        <v>28.79569502903724</v>
      </c>
      <c r="G471" s="4" t="str">
        <f t="shared" si="112"/>
        <v>overweight</v>
      </c>
      <c r="H471" s="150"/>
    </row>
    <row r="472" spans="1:8" x14ac:dyDescent="0.25">
      <c r="A472" s="78">
        <v>41940</v>
      </c>
      <c r="B472" s="47">
        <f t="shared" si="107"/>
        <v>192.2</v>
      </c>
      <c r="C472" s="48">
        <f t="shared" si="108"/>
        <v>99.800000000000011</v>
      </c>
      <c r="D472" s="48">
        <f t="shared" si="109"/>
        <v>32.199999999999989</v>
      </c>
      <c r="E472" s="49">
        <f t="shared" si="110"/>
        <v>0.7560606060606061</v>
      </c>
      <c r="F472" s="12">
        <f t="shared" si="111"/>
        <v>28.79569502903724</v>
      </c>
      <c r="G472" s="27" t="str">
        <f t="shared" si="112"/>
        <v>overweight</v>
      </c>
    </row>
    <row r="473" spans="1:8" x14ac:dyDescent="0.25">
      <c r="A473" s="77">
        <v>41941</v>
      </c>
      <c r="B473" s="28">
        <f t="shared" si="107"/>
        <v>192.2</v>
      </c>
      <c r="C473" s="29">
        <f t="shared" si="108"/>
        <v>99.800000000000011</v>
      </c>
      <c r="D473" s="29">
        <f t="shared" si="109"/>
        <v>32.199999999999989</v>
      </c>
      <c r="E473" s="41">
        <f t="shared" si="110"/>
        <v>0.7560606060606061</v>
      </c>
      <c r="F473" s="7">
        <f t="shared" si="111"/>
        <v>28.79569502903724</v>
      </c>
      <c r="G473" s="4" t="str">
        <f t="shared" si="112"/>
        <v>overweight</v>
      </c>
      <c r="H473" s="150"/>
    </row>
    <row r="474" spans="1:8" x14ac:dyDescent="0.25">
      <c r="A474" s="77">
        <v>41942</v>
      </c>
      <c r="B474" s="28">
        <f t="shared" si="107"/>
        <v>192.2</v>
      </c>
      <c r="C474" s="29">
        <f t="shared" si="108"/>
        <v>99.800000000000011</v>
      </c>
      <c r="D474" s="29">
        <f t="shared" si="109"/>
        <v>32.199999999999989</v>
      </c>
      <c r="E474" s="41">
        <f t="shared" si="110"/>
        <v>0.7560606060606061</v>
      </c>
      <c r="F474" s="7">
        <f t="shared" si="111"/>
        <v>28.79569502903724</v>
      </c>
      <c r="G474" s="4" t="str">
        <f t="shared" si="112"/>
        <v>overweight</v>
      </c>
      <c r="H474" s="150"/>
    </row>
    <row r="475" spans="1:8" x14ac:dyDescent="0.25">
      <c r="A475" s="77">
        <v>41943</v>
      </c>
      <c r="B475" s="28">
        <f t="shared" si="107"/>
        <v>192.2</v>
      </c>
      <c r="C475" s="29">
        <f t="shared" si="108"/>
        <v>99.800000000000011</v>
      </c>
      <c r="D475" s="29">
        <f t="shared" si="109"/>
        <v>32.199999999999989</v>
      </c>
      <c r="E475" s="41">
        <f t="shared" si="110"/>
        <v>0.7560606060606061</v>
      </c>
      <c r="F475" s="7">
        <f t="shared" si="111"/>
        <v>28.79569502903724</v>
      </c>
      <c r="G475" s="4" t="str">
        <f t="shared" si="112"/>
        <v>overweight</v>
      </c>
      <c r="H475" s="150"/>
    </row>
    <row r="476" spans="1:8" x14ac:dyDescent="0.25">
      <c r="A476" s="76">
        <v>41944</v>
      </c>
      <c r="B476" s="28">
        <f t="shared" si="107"/>
        <v>192.2</v>
      </c>
      <c r="C476" s="30">
        <f t="shared" si="108"/>
        <v>99.800000000000011</v>
      </c>
      <c r="D476" s="30">
        <f t="shared" si="109"/>
        <v>32.199999999999989</v>
      </c>
      <c r="E476" s="42">
        <f t="shared" si="110"/>
        <v>0.7560606060606061</v>
      </c>
      <c r="F476" s="10">
        <f t="shared" si="111"/>
        <v>28.79569502903724</v>
      </c>
      <c r="G476" s="11" t="str">
        <f t="shared" si="112"/>
        <v>overweight</v>
      </c>
      <c r="H476" s="152"/>
    </row>
    <row r="477" spans="1:8" x14ac:dyDescent="0.25">
      <c r="A477" s="76">
        <v>41945</v>
      </c>
      <c r="B477" s="28">
        <f t="shared" si="107"/>
        <v>192.2</v>
      </c>
      <c r="C477" s="30">
        <f t="shared" si="108"/>
        <v>99.800000000000011</v>
      </c>
      <c r="D477" s="30">
        <f t="shared" si="109"/>
        <v>32.199999999999989</v>
      </c>
      <c r="E477" s="42">
        <f t="shared" si="110"/>
        <v>0.7560606060606061</v>
      </c>
      <c r="F477" s="10">
        <f t="shared" si="111"/>
        <v>28.79569502903724</v>
      </c>
      <c r="G477" s="11" t="str">
        <f t="shared" si="112"/>
        <v>overweight</v>
      </c>
      <c r="H477" s="152"/>
    </row>
    <row r="478" spans="1:8" x14ac:dyDescent="0.25">
      <c r="A478" s="77">
        <v>41946</v>
      </c>
      <c r="B478" s="28">
        <f t="shared" si="107"/>
        <v>192.2</v>
      </c>
      <c r="C478" s="29">
        <f t="shared" si="108"/>
        <v>99.800000000000011</v>
      </c>
      <c r="D478" s="29">
        <f t="shared" si="109"/>
        <v>32.199999999999989</v>
      </c>
      <c r="E478" s="41">
        <f t="shared" si="110"/>
        <v>0.7560606060606061</v>
      </c>
      <c r="F478" s="7">
        <f t="shared" si="111"/>
        <v>28.79569502903724</v>
      </c>
      <c r="G478" s="4" t="str">
        <f t="shared" si="112"/>
        <v>overweight</v>
      </c>
      <c r="H478" s="150"/>
    </row>
    <row r="479" spans="1:8" x14ac:dyDescent="0.25">
      <c r="A479" s="78">
        <v>41947</v>
      </c>
      <c r="B479" s="47">
        <f t="shared" si="107"/>
        <v>192.2</v>
      </c>
      <c r="C479" s="48">
        <f t="shared" si="108"/>
        <v>99.800000000000011</v>
      </c>
      <c r="D479" s="48">
        <f t="shared" si="109"/>
        <v>32.199999999999989</v>
      </c>
      <c r="E479" s="49">
        <f t="shared" si="110"/>
        <v>0.7560606060606061</v>
      </c>
      <c r="F479" s="12">
        <f t="shared" si="111"/>
        <v>28.79569502903724</v>
      </c>
      <c r="G479" s="27" t="str">
        <f t="shared" si="112"/>
        <v>overweight</v>
      </c>
    </row>
    <row r="480" spans="1:8" x14ac:dyDescent="0.25">
      <c r="A480" s="77">
        <v>41948</v>
      </c>
      <c r="B480" s="28">
        <f t="shared" si="107"/>
        <v>192.2</v>
      </c>
      <c r="C480" s="29">
        <f t="shared" si="108"/>
        <v>99.800000000000011</v>
      </c>
      <c r="D480" s="29">
        <f t="shared" si="109"/>
        <v>32.199999999999989</v>
      </c>
      <c r="E480" s="41">
        <f t="shared" si="110"/>
        <v>0.7560606060606061</v>
      </c>
      <c r="F480" s="7">
        <f t="shared" si="111"/>
        <v>28.79569502903724</v>
      </c>
      <c r="G480" s="4" t="str">
        <f t="shared" si="112"/>
        <v>overweight</v>
      </c>
      <c r="H480" s="150"/>
    </row>
    <row r="481" spans="1:8" x14ac:dyDescent="0.25">
      <c r="A481" s="77">
        <v>41949</v>
      </c>
      <c r="B481" s="28">
        <f t="shared" si="107"/>
        <v>192.2</v>
      </c>
      <c r="C481" s="29">
        <f t="shared" si="108"/>
        <v>99.800000000000011</v>
      </c>
      <c r="D481" s="29">
        <f t="shared" si="109"/>
        <v>32.199999999999989</v>
      </c>
      <c r="E481" s="41">
        <f t="shared" si="110"/>
        <v>0.7560606060606061</v>
      </c>
      <c r="F481" s="7">
        <f t="shared" si="111"/>
        <v>28.79569502903724</v>
      </c>
      <c r="G481" s="4" t="str">
        <f t="shared" si="112"/>
        <v>overweight</v>
      </c>
      <c r="H481" s="150"/>
    </row>
    <row r="482" spans="1:8" x14ac:dyDescent="0.25">
      <c r="A482" s="77">
        <v>41950</v>
      </c>
      <c r="B482" s="28">
        <f t="shared" si="107"/>
        <v>192.2</v>
      </c>
      <c r="C482" s="29">
        <f t="shared" si="108"/>
        <v>99.800000000000011</v>
      </c>
      <c r="D482" s="29">
        <f t="shared" si="109"/>
        <v>32.199999999999989</v>
      </c>
      <c r="E482" s="41">
        <f t="shared" si="110"/>
        <v>0.7560606060606061</v>
      </c>
      <c r="F482" s="7">
        <f t="shared" si="111"/>
        <v>28.79569502903724</v>
      </c>
      <c r="G482" s="4" t="str">
        <f t="shared" si="112"/>
        <v>overweight</v>
      </c>
      <c r="H482" s="150"/>
    </row>
    <row r="483" spans="1:8" x14ac:dyDescent="0.25">
      <c r="A483" s="76">
        <v>41951</v>
      </c>
      <c r="B483" s="28">
        <f t="shared" si="107"/>
        <v>192.2</v>
      </c>
      <c r="C483" s="30">
        <f t="shared" si="108"/>
        <v>99.800000000000011</v>
      </c>
      <c r="D483" s="30">
        <f t="shared" si="109"/>
        <v>32.199999999999989</v>
      </c>
      <c r="E483" s="42">
        <f t="shared" si="110"/>
        <v>0.7560606060606061</v>
      </c>
      <c r="F483" s="10">
        <f t="shared" si="111"/>
        <v>28.79569502903724</v>
      </c>
      <c r="G483" s="11" t="str">
        <f t="shared" si="112"/>
        <v>overweight</v>
      </c>
      <c r="H483" s="152"/>
    </row>
    <row r="484" spans="1:8" x14ac:dyDescent="0.25">
      <c r="A484" s="76">
        <v>41952</v>
      </c>
      <c r="B484" s="28">
        <f t="shared" si="107"/>
        <v>192.2</v>
      </c>
      <c r="C484" s="30">
        <f t="shared" si="108"/>
        <v>99.800000000000011</v>
      </c>
      <c r="D484" s="30">
        <f t="shared" si="109"/>
        <v>32.199999999999989</v>
      </c>
      <c r="E484" s="42">
        <f t="shared" si="110"/>
        <v>0.7560606060606061</v>
      </c>
      <c r="F484" s="10">
        <f t="shared" si="111"/>
        <v>28.79569502903724</v>
      </c>
      <c r="G484" s="11" t="str">
        <f t="shared" si="112"/>
        <v>overweight</v>
      </c>
      <c r="H484" s="152"/>
    </row>
    <row r="485" spans="1:8" x14ac:dyDescent="0.25">
      <c r="A485" s="77">
        <v>41953</v>
      </c>
      <c r="B485" s="28">
        <f t="shared" si="107"/>
        <v>192.2</v>
      </c>
      <c r="C485" s="29">
        <f t="shared" si="108"/>
        <v>99.800000000000011</v>
      </c>
      <c r="D485" s="29">
        <f t="shared" si="109"/>
        <v>32.199999999999989</v>
      </c>
      <c r="E485" s="41">
        <f t="shared" si="110"/>
        <v>0.7560606060606061</v>
      </c>
      <c r="F485" s="7">
        <f t="shared" si="111"/>
        <v>28.79569502903724</v>
      </c>
      <c r="G485" s="4" t="str">
        <f t="shared" si="112"/>
        <v>overweight</v>
      </c>
      <c r="H485" s="150"/>
    </row>
    <row r="486" spans="1:8" x14ac:dyDescent="0.25">
      <c r="A486" s="78">
        <v>41954</v>
      </c>
      <c r="B486" s="47">
        <f t="shared" si="107"/>
        <v>192.2</v>
      </c>
      <c r="C486" s="48">
        <f t="shared" si="108"/>
        <v>99.800000000000011</v>
      </c>
      <c r="D486" s="48">
        <f t="shared" si="109"/>
        <v>32.199999999999989</v>
      </c>
      <c r="E486" s="49">
        <f t="shared" si="110"/>
        <v>0.7560606060606061</v>
      </c>
      <c r="F486" s="12">
        <f t="shared" si="111"/>
        <v>28.79569502903724</v>
      </c>
      <c r="G486" s="27" t="str">
        <f t="shared" si="112"/>
        <v>overweight</v>
      </c>
    </row>
    <row r="487" spans="1:8" x14ac:dyDescent="0.25">
      <c r="A487" s="77">
        <v>41955</v>
      </c>
      <c r="B487" s="28">
        <f t="shared" si="107"/>
        <v>192.2</v>
      </c>
      <c r="C487" s="29">
        <f t="shared" si="108"/>
        <v>99.800000000000011</v>
      </c>
      <c r="D487" s="29">
        <f t="shared" si="109"/>
        <v>32.199999999999989</v>
      </c>
      <c r="E487" s="41">
        <f t="shared" si="110"/>
        <v>0.7560606060606061</v>
      </c>
      <c r="F487" s="7">
        <f t="shared" si="111"/>
        <v>28.79569502903724</v>
      </c>
      <c r="G487" s="4" t="str">
        <f t="shared" si="112"/>
        <v>overweight</v>
      </c>
      <c r="H487" s="150"/>
    </row>
    <row r="488" spans="1:8" x14ac:dyDescent="0.25">
      <c r="A488" s="77">
        <v>41956</v>
      </c>
      <c r="B488" s="28">
        <f t="shared" si="107"/>
        <v>192.2</v>
      </c>
      <c r="C488" s="29">
        <f t="shared" si="108"/>
        <v>99.800000000000011</v>
      </c>
      <c r="D488" s="29">
        <f t="shared" si="109"/>
        <v>32.199999999999989</v>
      </c>
      <c r="E488" s="41">
        <f t="shared" si="110"/>
        <v>0.7560606060606061</v>
      </c>
      <c r="F488" s="7">
        <f t="shared" si="111"/>
        <v>28.79569502903724</v>
      </c>
      <c r="G488" s="4" t="str">
        <f t="shared" si="112"/>
        <v>overweight</v>
      </c>
      <c r="H488" s="150"/>
    </row>
    <row r="489" spans="1:8" x14ac:dyDescent="0.25">
      <c r="A489" s="77">
        <v>41957</v>
      </c>
      <c r="B489" s="28">
        <f t="shared" si="107"/>
        <v>192.2</v>
      </c>
      <c r="C489" s="29">
        <f t="shared" si="108"/>
        <v>99.800000000000011</v>
      </c>
      <c r="D489" s="29">
        <f t="shared" si="109"/>
        <v>32.199999999999989</v>
      </c>
      <c r="E489" s="41">
        <f t="shared" si="110"/>
        <v>0.7560606060606061</v>
      </c>
      <c r="F489" s="7">
        <f t="shared" si="111"/>
        <v>28.79569502903724</v>
      </c>
      <c r="G489" s="4" t="str">
        <f t="shared" si="112"/>
        <v>overweight</v>
      </c>
      <c r="H489" s="150"/>
    </row>
    <row r="490" spans="1:8" x14ac:dyDescent="0.25">
      <c r="A490" s="76">
        <v>41958</v>
      </c>
      <c r="B490" s="28">
        <f t="shared" si="107"/>
        <v>192.2</v>
      </c>
      <c r="C490" s="30">
        <f t="shared" si="108"/>
        <v>99.800000000000011</v>
      </c>
      <c r="D490" s="30">
        <f t="shared" si="109"/>
        <v>32.199999999999989</v>
      </c>
      <c r="E490" s="42">
        <f t="shared" si="110"/>
        <v>0.7560606060606061</v>
      </c>
      <c r="F490" s="10">
        <f t="shared" si="111"/>
        <v>28.79569502903724</v>
      </c>
      <c r="G490" s="11" t="str">
        <f t="shared" si="112"/>
        <v>overweight</v>
      </c>
      <c r="H490" s="152"/>
    </row>
    <row r="491" spans="1:8" x14ac:dyDescent="0.25">
      <c r="A491" s="76">
        <v>41959</v>
      </c>
      <c r="B491" s="28">
        <f t="shared" si="107"/>
        <v>192.2</v>
      </c>
      <c r="C491" s="30">
        <f t="shared" si="108"/>
        <v>99.800000000000011</v>
      </c>
      <c r="D491" s="30">
        <f t="shared" si="109"/>
        <v>32.199999999999989</v>
      </c>
      <c r="E491" s="42">
        <f t="shared" si="110"/>
        <v>0.7560606060606061</v>
      </c>
      <c r="F491" s="10">
        <f t="shared" si="111"/>
        <v>28.79569502903724</v>
      </c>
      <c r="G491" s="11" t="str">
        <f t="shared" si="112"/>
        <v>overweight</v>
      </c>
      <c r="H491" s="152"/>
    </row>
    <row r="492" spans="1:8" x14ac:dyDescent="0.25">
      <c r="A492" s="77">
        <v>41960</v>
      </c>
      <c r="B492" s="28">
        <f t="shared" si="107"/>
        <v>192.2</v>
      </c>
      <c r="C492" s="29">
        <f t="shared" si="108"/>
        <v>99.800000000000011</v>
      </c>
      <c r="D492" s="29">
        <f t="shared" si="109"/>
        <v>32.199999999999989</v>
      </c>
      <c r="E492" s="41">
        <f t="shared" si="110"/>
        <v>0.7560606060606061</v>
      </c>
      <c r="F492" s="7">
        <f t="shared" si="111"/>
        <v>28.79569502903724</v>
      </c>
      <c r="G492" s="4" t="str">
        <f t="shared" si="112"/>
        <v>overweight</v>
      </c>
      <c r="H492" s="150"/>
    </row>
    <row r="493" spans="1:8" x14ac:dyDescent="0.25">
      <c r="A493" s="78">
        <v>41961</v>
      </c>
      <c r="B493" s="47">
        <f t="shared" si="107"/>
        <v>192.2</v>
      </c>
      <c r="C493" s="48">
        <f t="shared" si="108"/>
        <v>99.800000000000011</v>
      </c>
      <c r="D493" s="48">
        <f t="shared" si="109"/>
        <v>32.199999999999989</v>
      </c>
      <c r="E493" s="49">
        <f t="shared" si="110"/>
        <v>0.7560606060606061</v>
      </c>
      <c r="F493" s="12">
        <f t="shared" si="111"/>
        <v>28.79569502903724</v>
      </c>
      <c r="G493" s="27" t="str">
        <f t="shared" si="112"/>
        <v>overweight</v>
      </c>
    </row>
    <row r="494" spans="1:8" x14ac:dyDescent="0.25">
      <c r="A494" s="77">
        <v>41962</v>
      </c>
      <c r="B494" s="28">
        <f t="shared" si="107"/>
        <v>192.2</v>
      </c>
      <c r="C494" s="29">
        <f t="shared" si="108"/>
        <v>99.800000000000011</v>
      </c>
      <c r="D494" s="29">
        <f t="shared" si="109"/>
        <v>32.199999999999989</v>
      </c>
      <c r="E494" s="41">
        <f t="shared" si="110"/>
        <v>0.7560606060606061</v>
      </c>
      <c r="F494" s="7">
        <f t="shared" si="111"/>
        <v>28.79569502903724</v>
      </c>
      <c r="G494" s="4" t="str">
        <f t="shared" si="112"/>
        <v>overweight</v>
      </c>
      <c r="H494" s="150"/>
    </row>
    <row r="495" spans="1:8" x14ac:dyDescent="0.25">
      <c r="A495" s="77">
        <v>41963</v>
      </c>
      <c r="B495" s="28">
        <f t="shared" si="107"/>
        <v>192.2</v>
      </c>
      <c r="C495" s="29">
        <f t="shared" si="108"/>
        <v>99.800000000000011</v>
      </c>
      <c r="D495" s="29">
        <f t="shared" si="109"/>
        <v>32.199999999999989</v>
      </c>
      <c r="E495" s="41">
        <f t="shared" si="110"/>
        <v>0.7560606060606061</v>
      </c>
      <c r="F495" s="7">
        <f t="shared" si="111"/>
        <v>28.79569502903724</v>
      </c>
      <c r="G495" s="4" t="str">
        <f t="shared" si="112"/>
        <v>overweight</v>
      </c>
      <c r="H495" s="150"/>
    </row>
    <row r="496" spans="1:8" x14ac:dyDescent="0.25">
      <c r="A496" s="77">
        <v>41964</v>
      </c>
      <c r="B496" s="28">
        <f t="shared" si="107"/>
        <v>192.2</v>
      </c>
      <c r="C496" s="138">
        <f t="shared" si="108"/>
        <v>99.800000000000011</v>
      </c>
      <c r="D496" s="29">
        <f t="shared" si="109"/>
        <v>32.199999999999989</v>
      </c>
      <c r="E496" s="41">
        <f t="shared" si="110"/>
        <v>0.7560606060606061</v>
      </c>
      <c r="F496" s="7">
        <f t="shared" si="111"/>
        <v>28.79569502903724</v>
      </c>
      <c r="G496" s="4" t="str">
        <f t="shared" si="112"/>
        <v>overweight</v>
      </c>
      <c r="H496" s="150"/>
    </row>
  </sheetData>
  <conditionalFormatting sqref="AB38:AB55">
    <cfRule type="cellIs" dxfId="7" priority="6" operator="equal">
      <formula>"Same"</formula>
    </cfRule>
    <cfRule type="cellIs" dxfId="6" priority="8" operator="equal">
      <formula>"MORE"</formula>
    </cfRule>
  </conditionalFormatting>
  <conditionalFormatting sqref="R60:R129">
    <cfRule type="colorScale" priority="1">
      <colorScale>
        <cfvo type="min"/>
        <cfvo type="max"/>
        <color rgb="FFFF7128"/>
        <color rgb="FFFFEF9C"/>
      </colorScale>
    </cfRule>
    <cfRule type="cellIs" dxfId="5" priority="2" operator="equal">
      <formula>"overweight"</formula>
    </cfRule>
    <cfRule type="cellIs" dxfId="4" priority="3" operator="equal">
      <formula>"class I obesity"</formula>
    </cfRule>
    <cfRule type="cellIs" dxfId="3" priority="4" operator="equal">
      <formula>"class II obesity"</formula>
    </cfRule>
    <cfRule type="cellIs" dxfId="2" priority="5" operator="equal">
      <formula>"class III obesity"</formula>
    </cfRule>
  </conditionalFormatting>
  <pageMargins left="0.7" right="0.7" top="0.75" bottom="0.75" header="0.3" footer="0.3"/>
  <pageSetup paperSize="3" orientation="landscape" r:id="rId1"/>
  <ignoredErrors>
    <ignoredError sqref="U38:U47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workbookViewId="0">
      <selection activeCell="D19" sqref="D19"/>
    </sheetView>
  </sheetViews>
  <sheetFormatPr defaultRowHeight="15" x14ac:dyDescent="0.25"/>
  <cols>
    <col min="7" max="7" width="10" customWidth="1"/>
  </cols>
  <sheetData>
    <row r="1" spans="1:7" ht="27" thickBot="1" x14ac:dyDescent="0.45">
      <c r="A1" s="123" t="s">
        <v>136</v>
      </c>
    </row>
    <row r="2" spans="1:7" x14ac:dyDescent="0.25">
      <c r="G2" s="124" t="s">
        <v>137</v>
      </c>
    </row>
    <row r="3" spans="1:7" ht="15.75" thickBot="1" x14ac:dyDescent="0.3">
      <c r="A3" s="122" t="s">
        <v>138</v>
      </c>
      <c r="B3" s="135">
        <f>B6-MIN(B7:B26)</f>
        <v>1.5</v>
      </c>
      <c r="C3" s="135">
        <f>C6-MIN(C7:C26)</f>
        <v>11</v>
      </c>
      <c r="D3" s="135">
        <f>D6-MIN(D7:D26)</f>
        <v>8</v>
      </c>
      <c r="E3" s="135">
        <f>E6-MIN(E7:E26)</f>
        <v>9</v>
      </c>
      <c r="F3" s="136">
        <f>F6-MIN(F7:F26)</f>
        <v>8</v>
      </c>
      <c r="G3" s="137">
        <f>SUM(B3:F3)</f>
        <v>37.5</v>
      </c>
    </row>
    <row r="4" spans="1:7" x14ac:dyDescent="0.25">
      <c r="B4" s="121"/>
      <c r="C4" s="121"/>
      <c r="D4" s="121"/>
      <c r="E4" s="121"/>
      <c r="F4" s="121"/>
    </row>
    <row r="5" spans="1:7" x14ac:dyDescent="0.25">
      <c r="A5" t="s">
        <v>1</v>
      </c>
      <c r="B5" s="20" t="s">
        <v>139</v>
      </c>
      <c r="C5" s="20" t="s">
        <v>140</v>
      </c>
      <c r="D5" s="20" t="s">
        <v>141</v>
      </c>
      <c r="E5" s="20" t="s">
        <v>142</v>
      </c>
      <c r="F5" s="20" t="s">
        <v>143</v>
      </c>
      <c r="G5" s="20" t="s">
        <v>144</v>
      </c>
    </row>
    <row r="6" spans="1:7" x14ac:dyDescent="0.25">
      <c r="A6" s="1">
        <v>41483</v>
      </c>
      <c r="B6" s="146">
        <v>14.5</v>
      </c>
      <c r="C6" s="146">
        <v>45</v>
      </c>
      <c r="D6" s="146">
        <v>45</v>
      </c>
      <c r="E6" s="146">
        <v>57</v>
      </c>
      <c r="F6" s="146">
        <v>50</v>
      </c>
      <c r="G6" s="146">
        <f>SUM(Table2[[#This Row],[Neck]:[Bust]])</f>
        <v>211.5</v>
      </c>
    </row>
    <row r="7" spans="1:7" x14ac:dyDescent="0.25">
      <c r="A7" s="1">
        <v>41492</v>
      </c>
      <c r="B7" s="146">
        <v>14.3</v>
      </c>
      <c r="C7" s="146">
        <v>44</v>
      </c>
      <c r="D7" s="146">
        <v>45</v>
      </c>
      <c r="E7" s="146">
        <v>56.8</v>
      </c>
      <c r="F7" s="146">
        <v>50</v>
      </c>
      <c r="G7" s="146">
        <f>SUM(Table2[[#This Row],[Neck]:[Bust]])</f>
        <v>210.1</v>
      </c>
    </row>
    <row r="8" spans="1:7" x14ac:dyDescent="0.25">
      <c r="A8" s="1">
        <v>41505</v>
      </c>
      <c r="B8" s="146">
        <v>14</v>
      </c>
      <c r="C8" s="146">
        <v>44</v>
      </c>
      <c r="D8" s="146">
        <v>45</v>
      </c>
      <c r="E8" s="146">
        <v>55.5</v>
      </c>
      <c r="F8" s="146">
        <v>49</v>
      </c>
      <c r="G8" s="146">
        <f>SUM(Table2[[#This Row],[Neck]:[Bust]])</f>
        <v>207.5</v>
      </c>
    </row>
    <row r="9" spans="1:7" x14ac:dyDescent="0.25">
      <c r="A9" s="1">
        <v>41519</v>
      </c>
      <c r="B9" s="146">
        <v>14</v>
      </c>
      <c r="C9" s="146">
        <v>42</v>
      </c>
      <c r="D9" s="146">
        <v>45</v>
      </c>
      <c r="E9" s="146">
        <v>55.5</v>
      </c>
      <c r="F9" s="146">
        <v>49</v>
      </c>
      <c r="G9" s="146">
        <f>SUM(Table2[[#This Row],[Neck]:[Bust]])</f>
        <v>205.5</v>
      </c>
    </row>
    <row r="10" spans="1:7" x14ac:dyDescent="0.25">
      <c r="A10" s="1">
        <v>41528</v>
      </c>
      <c r="B10" s="146">
        <v>14</v>
      </c>
      <c r="C10" s="146">
        <v>39</v>
      </c>
      <c r="D10" s="146">
        <v>45</v>
      </c>
      <c r="E10" s="146">
        <v>55</v>
      </c>
      <c r="F10" s="146">
        <v>48</v>
      </c>
      <c r="G10" s="146">
        <f>SUM(Table2[[#This Row],[Neck]:[Bust]])</f>
        <v>201</v>
      </c>
    </row>
    <row r="11" spans="1:7" x14ac:dyDescent="0.25">
      <c r="A11" s="1">
        <v>41545</v>
      </c>
      <c r="B11" s="146">
        <v>13.75</v>
      </c>
      <c r="C11" s="146">
        <v>39</v>
      </c>
      <c r="D11" s="146">
        <v>43.5</v>
      </c>
      <c r="E11" s="146">
        <v>54.5</v>
      </c>
      <c r="F11" s="146">
        <v>47</v>
      </c>
      <c r="G11" s="146">
        <f>SUM(Table2[[#This Row],[Neck]:[Bust]])</f>
        <v>197.75</v>
      </c>
    </row>
    <row r="12" spans="1:7" x14ac:dyDescent="0.25">
      <c r="A12" s="1">
        <v>41551</v>
      </c>
      <c r="B12" s="146">
        <v>13.75</v>
      </c>
      <c r="C12" s="146">
        <v>38</v>
      </c>
      <c r="D12" s="146">
        <v>42</v>
      </c>
      <c r="E12" s="146">
        <v>54</v>
      </c>
      <c r="F12" s="146">
        <v>46</v>
      </c>
      <c r="G12" s="146">
        <f>SUM(Table2[[#This Row],[Neck]:[Bust]])</f>
        <v>193.75</v>
      </c>
    </row>
    <row r="13" spans="1:7" x14ac:dyDescent="0.25">
      <c r="A13" s="1">
        <v>41558</v>
      </c>
      <c r="B13" s="146">
        <v>13.75</v>
      </c>
      <c r="C13" s="146">
        <v>37</v>
      </c>
      <c r="D13" s="146">
        <v>42</v>
      </c>
      <c r="E13" s="146">
        <v>53.5</v>
      </c>
      <c r="F13" s="146">
        <v>44</v>
      </c>
      <c r="G13" s="146">
        <f>SUM(Table2[[#This Row],[Neck]:[Bust]])</f>
        <v>190.25</v>
      </c>
    </row>
    <row r="14" spans="1:7" x14ac:dyDescent="0.25">
      <c r="A14" s="1">
        <v>41581</v>
      </c>
      <c r="B14" s="146">
        <v>13.5</v>
      </c>
      <c r="C14" s="146">
        <v>37</v>
      </c>
      <c r="D14" s="146">
        <v>40</v>
      </c>
      <c r="E14" s="146">
        <v>52</v>
      </c>
      <c r="F14" s="146">
        <v>47</v>
      </c>
      <c r="G14" s="146">
        <f>SUM(Table2[[#This Row],[Neck]:[Bust]])</f>
        <v>189.5</v>
      </c>
    </row>
    <row r="15" spans="1:7" x14ac:dyDescent="0.25">
      <c r="A15" s="1">
        <v>41595</v>
      </c>
      <c r="B15" s="146">
        <v>13.5</v>
      </c>
      <c r="C15" s="146">
        <v>37</v>
      </c>
      <c r="D15" s="146">
        <v>39.5</v>
      </c>
      <c r="E15" s="146">
        <v>51.5</v>
      </c>
      <c r="F15" s="146">
        <v>44.5</v>
      </c>
      <c r="G15" s="146">
        <f>SUM(Table2[[#This Row],[Neck]:[Bust]])</f>
        <v>186</v>
      </c>
    </row>
    <row r="16" spans="1:7" x14ac:dyDescent="0.25">
      <c r="A16" s="1">
        <v>41623</v>
      </c>
      <c r="B16" s="146">
        <v>13</v>
      </c>
      <c r="C16" s="146">
        <v>35</v>
      </c>
      <c r="D16" s="146">
        <v>39</v>
      </c>
      <c r="E16" s="146">
        <v>50</v>
      </c>
      <c r="F16" s="146">
        <v>44</v>
      </c>
      <c r="G16" s="146">
        <f>SUM(Table2[[#This Row],[Neck]:[Bust]])</f>
        <v>181</v>
      </c>
    </row>
    <row r="17" spans="1:7" x14ac:dyDescent="0.25">
      <c r="A17" s="1">
        <v>41657</v>
      </c>
      <c r="B17" s="146">
        <v>13</v>
      </c>
      <c r="C17" s="146">
        <v>35</v>
      </c>
      <c r="D17" s="146">
        <v>37</v>
      </c>
      <c r="E17" s="146">
        <v>49</v>
      </c>
      <c r="F17" s="146">
        <v>43</v>
      </c>
      <c r="G17" s="146">
        <f>SUM(Table2[[#This Row],[Neck]:[Bust]])</f>
        <v>177</v>
      </c>
    </row>
    <row r="18" spans="1:7" x14ac:dyDescent="0.25">
      <c r="A18" s="1">
        <v>41690</v>
      </c>
      <c r="B18" s="146">
        <v>13</v>
      </c>
      <c r="C18" s="146">
        <v>34</v>
      </c>
      <c r="D18" s="146">
        <v>37</v>
      </c>
      <c r="E18" s="146">
        <v>48</v>
      </c>
      <c r="F18" s="146">
        <v>42</v>
      </c>
      <c r="G18" s="146">
        <f>SUM(Table2[[#This Row],[Neck]:[Bust]])</f>
        <v>174</v>
      </c>
    </row>
    <row r="19" spans="1:7" x14ac:dyDescent="0.25">
      <c r="B19" s="146"/>
      <c r="C19" s="146"/>
      <c r="D19" s="146"/>
      <c r="E19" s="146"/>
      <c r="F19" s="146"/>
      <c r="G19" s="146">
        <f>SUM(Table2[[#This Row],[Neck]:[Bust]])</f>
        <v>0</v>
      </c>
    </row>
    <row r="20" spans="1:7" x14ac:dyDescent="0.25">
      <c r="B20" s="146"/>
      <c r="C20" s="146"/>
      <c r="D20" s="146"/>
      <c r="E20" s="146"/>
      <c r="F20" s="146"/>
      <c r="G20" s="146">
        <f>SUM(Table2[[#This Row],[Neck]:[Bust]])</f>
        <v>0</v>
      </c>
    </row>
    <row r="23" spans="1:7" x14ac:dyDescent="0.25">
      <c r="F23" s="20" t="s">
        <v>152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Weight</vt:lpstr>
      <vt:lpstr>Measurements</vt:lpstr>
      <vt:lpstr>Sheet3</vt:lpstr>
      <vt:lpstr>DailyChart</vt:lpstr>
      <vt:lpstr>height</vt:lpstr>
      <vt:lpstr>PoundsLost</vt:lpstr>
      <vt:lpstr>ToLose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 Amaya</dc:creator>
  <cp:lastModifiedBy>Bea Amaya</cp:lastModifiedBy>
  <cp:lastPrinted>2014-03-21T17:04:15Z</cp:lastPrinted>
  <dcterms:created xsi:type="dcterms:W3CDTF">2013-07-17T16:46:14Z</dcterms:created>
  <dcterms:modified xsi:type="dcterms:W3CDTF">2014-03-28T23:27:25Z</dcterms:modified>
</cp:coreProperties>
</file>